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2"/>
  <workbookPr filterPrivacy="1" defaultThemeVersion="124226"/>
  <xr:revisionPtr revIDLastSave="0" documentId="11_FAC1E0959D5B5540338A920092C3A6747CFEBF23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GSH" sheetId="1" r:id="rId1"/>
    <sheet name="Example analysi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C20" i="2"/>
  <c r="F26" i="1" l="1"/>
  <c r="F25" i="1"/>
  <c r="G25" i="1" s="1"/>
  <c r="F24" i="1"/>
  <c r="F23" i="1"/>
  <c r="D15" i="1"/>
  <c r="D14" i="1"/>
  <c r="D13" i="1"/>
  <c r="D12" i="1"/>
  <c r="D11" i="1"/>
  <c r="D10" i="1"/>
  <c r="D9" i="1"/>
  <c r="D8" i="1"/>
  <c r="E8" i="1" s="1"/>
  <c r="J23" i="2"/>
  <c r="F26" i="2"/>
  <c r="G23" i="2"/>
  <c r="F24" i="2"/>
  <c r="F25" i="2"/>
  <c r="G23" i="1" l="1"/>
  <c r="G25" i="2"/>
  <c r="J25" i="2" s="1"/>
  <c r="E20" i="1"/>
  <c r="J23" i="1" s="1"/>
  <c r="C20" i="1"/>
  <c r="E11" i="1"/>
  <c r="E12" i="1"/>
  <c r="E13" i="1"/>
  <c r="E14" i="1"/>
  <c r="E9" i="1"/>
  <c r="E15" i="1"/>
  <c r="E10" i="1"/>
  <c r="F23" i="2"/>
  <c r="J25" i="1" l="1"/>
  <c r="D15" i="2"/>
  <c r="D14" i="2"/>
  <c r="D13" i="2"/>
  <c r="D12" i="2"/>
  <c r="D11" i="2"/>
  <c r="D10" i="2"/>
  <c r="D9" i="2"/>
  <c r="D8" i="2"/>
  <c r="E8" i="2" l="1"/>
  <c r="E13" i="2"/>
  <c r="E12" i="2"/>
  <c r="E14" i="2"/>
  <c r="E9" i="2"/>
  <c r="E15" i="2"/>
  <c r="E10" i="2"/>
  <c r="E11" i="2"/>
</calcChain>
</file>

<file path=xl/sharedStrings.xml><?xml version="1.0" encoding="utf-8"?>
<sst xmlns="http://schemas.openxmlformats.org/spreadsheetml/2006/main" count="70" uniqueCount="32">
  <si>
    <t>EEA020</t>
    <phoneticPr fontId="2" type="noConversion"/>
  </si>
  <si>
    <t>Calculation</t>
    <phoneticPr fontId="2" type="noConversion"/>
  </si>
  <si>
    <t>1.Serum (plasma) and other liquid sample:</t>
    <phoneticPr fontId="2" type="noConversion"/>
  </si>
  <si>
    <t xml:space="preserve">GSH content (μmol/L) = (ΔA405-b) ÷ a × 2* × f </t>
    <phoneticPr fontId="2" type="noConversion"/>
  </si>
  <si>
    <t>Standard curve</t>
    <phoneticPr fontId="2" type="noConversion"/>
  </si>
  <si>
    <t>2.Tissue and cells sample:</t>
    <phoneticPr fontId="2" type="noConversion"/>
  </si>
  <si>
    <t xml:space="preserve">GSH content (μmol/gprot) = (ΔA405-b) ÷ a × 2* × f ÷ Cpr
</t>
    <phoneticPr fontId="2" type="noConversion"/>
  </si>
  <si>
    <t>Concentration (μmol/L)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</si>
  <si>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</si>
  <si>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</si>
  <si>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</si>
  <si>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r>
      <rPr>
        <b/>
        <sz val="11"/>
        <color theme="1"/>
        <rFont val="Times New Roman"/>
        <family val="1"/>
      </rPr>
      <t>[Note]</t>
    </r>
    <r>
      <rPr>
        <b/>
        <sz val="11"/>
        <color theme="1"/>
        <rFont val="宋体"/>
        <family val="3"/>
        <charset val="134"/>
      </rPr>
      <t>：</t>
    </r>
    <phoneticPr fontId="2" type="noConversion"/>
  </si>
  <si>
    <t>y: ODStandard – ODBlank (ODBlank is the OD value when the standard concentration is 0).</t>
    <phoneticPr fontId="2" type="noConversion"/>
  </si>
  <si>
    <t>x: The concentration of standard.</t>
    <phoneticPr fontId="2" type="noConversion"/>
  </si>
  <si>
    <t>a: The slope of standard curve.</t>
    <phoneticPr fontId="2" type="noConversion"/>
  </si>
  <si>
    <t>b: The intercept of standard curve.</t>
    <phoneticPr fontId="2" type="noConversion"/>
  </si>
  <si>
    <t>f: Dilution factor of sample before tested.</t>
    <phoneticPr fontId="2" type="noConversion"/>
  </si>
  <si>
    <t>Cpr: Concentration of protein in sample (gprot/L)</t>
    <phoneticPr fontId="2" type="noConversion"/>
  </si>
  <si>
    <t>ΔA405: ODSample – ODControl</t>
    <phoneticPr fontId="2" type="noConversion"/>
  </si>
  <si>
    <t>2*: Dilution factor of in the preparation step of sample supernatant, 2 times.</t>
    <phoneticPr fontId="2" type="noConversion"/>
  </si>
  <si>
    <t xml:space="preserve">Plot the standard curve by using OD value of standard and correspondent concentration as y-axis and x-axis respectively.The standard curve is: y= ax + b. </t>
    <phoneticPr fontId="2" type="noConversion"/>
  </si>
  <si>
    <t>a:</t>
    <phoneticPr fontId="2" type="noConversion"/>
  </si>
  <si>
    <t>b: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</si>
  <si>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405</t>
    </r>
    <phoneticPr fontId="2" type="noConversion"/>
  </si>
  <si>
    <t>f</t>
    <phoneticPr fontId="2" type="noConversion"/>
  </si>
  <si>
    <t>Cpr</t>
    <phoneticPr fontId="2" type="noConversion"/>
  </si>
  <si>
    <t xml:space="preserve">GSH content (μmol/L or μmol/gprot)            </t>
    <phoneticPr fontId="2" type="noConversion"/>
  </si>
  <si>
    <t>Serum (plasma) sample</t>
    <phoneticPr fontId="2" type="noConversion"/>
  </si>
  <si>
    <t>ODSample</t>
    <phoneticPr fontId="2" type="noConversion"/>
  </si>
  <si>
    <t>ODControl</t>
    <phoneticPr fontId="2" type="noConversion"/>
  </si>
  <si>
    <t>Tissue and cells sample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</si>
  <si>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450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</si>
</sst>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 "/>
  </numFmts>
  <fonts count="10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/>
    </xf>
    <xf numFmtId="165" fontId="4" fillId="0" borderId="0" xfId="0" applyNumberFormat="1" applyFont="1"/>
    <xf numFmtId="0" fontId="4" fillId="4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165463692038494"/>
                  <c:y val="8.333333333333333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GSH!$A$8:$A$15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GSH!$E$8:$E$15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B5-4E28-BC70-786815BAB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42512"/>
        <c:axId val="715042904"/>
      </c:scatterChart>
      <c:valAx>
        <c:axId val="71504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2904"/>
        <c:crosses val="autoZero"/>
        <c:crossBetween val="midCat"/>
      </c:valAx>
      <c:valAx>
        <c:axId val="71504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337882764654416"/>
                  <c:y val="1.296296296296296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'Example analysis'!$A$8:$A$15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'Example analysis'!$E$8:$E$15</c:f>
              <c:numCache>
                <c:formatCode>0.000</c:formatCode>
                <c:ptCount val="8"/>
                <c:pt idx="0">
                  <c:v>0</c:v>
                </c:pt>
                <c:pt idx="1">
                  <c:v>3.0999999999999993E-2</c:v>
                </c:pt>
                <c:pt idx="2">
                  <c:v>7.2000000000000008E-2</c:v>
                </c:pt>
                <c:pt idx="3">
                  <c:v>0.155</c:v>
                </c:pt>
                <c:pt idx="4">
                  <c:v>0.19850000000000001</c:v>
                </c:pt>
                <c:pt idx="5">
                  <c:v>0.24099999999999999</c:v>
                </c:pt>
                <c:pt idx="6">
                  <c:v>0.33450000000000002</c:v>
                </c:pt>
                <c:pt idx="7">
                  <c:v>0.42599999999999999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7-4C90-AC30-36309355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40944"/>
        <c:axId val="715041336"/>
      </c:scatterChart>
      <c:valAx>
        <c:axId val="71504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1336"/>
        <c:crosses val="autoZero"/>
        <c:crossBetween val="midCat"/>
      </c:valAx>
      <c:valAx>
        <c:axId val="71504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</xdr:row>
      <xdr:rowOff>61912</xdr:rowOff>
    </xdr:from>
    <xdr:to>
      <xdr:col>11</xdr:col>
      <xdr:colOff>447675</xdr:colOff>
      <xdr:row>17</xdr:row>
      <xdr:rowOff>138112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4</xdr:row>
      <xdr:rowOff>23812</xdr:rowOff>
    </xdr:from>
    <xdr:to>
      <xdr:col>11</xdr:col>
      <xdr:colOff>438150</xdr:colOff>
      <xdr:row>17</xdr:row>
      <xdr:rowOff>100012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workbookViewId="0">
      <selection activeCell="P23" sqref="P23"/>
    </sheetView>
  </sheetViews>
  <sheetFormatPr defaultRowHeight="15"/>
  <cols>
    <col min="1" max="1" width="12.875" style="2" customWidth="1"/>
    <col min="2" max="4" width="9" style="2"/>
    <col min="5" max="5" width="9.875" style="2" customWidth="1"/>
    <col min="6" max="6" width="11.875" style="2" customWidth="1"/>
    <col min="7" max="7" width="9.875" style="2" bestFit="1" customWidth="1"/>
    <col min="8" max="10" width="9" style="2"/>
    <col min="11" max="11" width="10.375" style="2" customWidth="1"/>
    <col min="12" max="16384" width="9" style="2"/>
  </cols>
  <sheetData>
    <row r="1" spans="1:22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</row>
    <row r="2" spans="1:22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1"/>
      <c r="M2" s="27" t="s">
        <v>1</v>
      </c>
      <c r="N2" s="28"/>
      <c r="O2" s="28"/>
      <c r="P2" s="28"/>
      <c r="Q2" s="28"/>
      <c r="R2" s="28"/>
      <c r="S2" s="28"/>
      <c r="T2" s="28"/>
      <c r="U2" s="28"/>
      <c r="V2" s="28"/>
    </row>
    <row r="3" spans="1:22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1"/>
      <c r="M3" s="29" t="s">
        <v>2</v>
      </c>
      <c r="N3" s="30"/>
      <c r="O3" s="30"/>
      <c r="P3" s="30"/>
      <c r="Q3" s="30"/>
      <c r="R3" s="30"/>
      <c r="S3" s="30"/>
      <c r="T3" s="30"/>
      <c r="U3" s="30"/>
      <c r="V3" s="31"/>
    </row>
    <row r="4" spans="1:22">
      <c r="M4" s="32" t="s">
        <v>3</v>
      </c>
      <c r="N4" s="32"/>
      <c r="O4" s="32"/>
      <c r="P4" s="32"/>
      <c r="Q4" s="32"/>
      <c r="R4" s="32"/>
      <c r="S4" s="32"/>
      <c r="T4" s="32"/>
      <c r="U4" s="32"/>
      <c r="V4" s="32"/>
    </row>
    <row r="5" spans="1:22">
      <c r="A5" s="33" t="s">
        <v>4</v>
      </c>
      <c r="B5" s="33"/>
      <c r="C5" s="33"/>
      <c r="D5" s="33"/>
      <c r="E5" s="33"/>
      <c r="M5" s="29" t="s">
        <v>5</v>
      </c>
      <c r="N5" s="30"/>
      <c r="O5" s="30"/>
      <c r="P5" s="30"/>
      <c r="Q5" s="30"/>
      <c r="R5" s="30"/>
      <c r="S5" s="30"/>
      <c r="T5" s="30"/>
      <c r="U5" s="30"/>
      <c r="V5" s="31"/>
    </row>
    <row r="6" spans="1:22" ht="15" customHeight="1">
      <c r="A6" s="33"/>
      <c r="B6" s="33"/>
      <c r="C6" s="33"/>
      <c r="D6" s="33"/>
      <c r="E6" s="33"/>
      <c r="M6" s="34" t="s">
        <v>6</v>
      </c>
      <c r="N6" s="35"/>
      <c r="O6" s="35"/>
      <c r="P6" s="35"/>
      <c r="Q6" s="35"/>
      <c r="R6" s="35"/>
      <c r="S6" s="35"/>
      <c r="T6" s="35"/>
      <c r="U6" s="35"/>
      <c r="V6" s="35"/>
    </row>
    <row r="7" spans="1:22" ht="30">
      <c r="A7" s="3" t="s">
        <v>7</v>
      </c>
      <c r="B7" s="39" t="s">
        <v>8</v>
      </c>
      <c r="C7" s="39"/>
      <c r="D7" s="3" t="s">
        <v>9</v>
      </c>
      <c r="E7" s="3" t="s">
        <v>10</v>
      </c>
      <c r="M7" s="40" t="s">
        <v>11</v>
      </c>
      <c r="N7" s="41"/>
      <c r="O7" s="41"/>
      <c r="P7" s="41"/>
      <c r="Q7" s="41"/>
      <c r="R7" s="41"/>
      <c r="S7" s="41"/>
      <c r="T7" s="41"/>
      <c r="U7" s="41"/>
      <c r="V7" s="41"/>
    </row>
    <row r="8" spans="1:22" ht="15" customHeight="1">
      <c r="A8" s="4">
        <v>0</v>
      </c>
      <c r="B8" s="5"/>
      <c r="C8" s="5"/>
      <c r="D8" s="7" t="e">
        <f>AVERAGE(B8:C8)</f>
        <v>#DIV/0!</v>
      </c>
      <c r="E8" s="6" t="e">
        <f>D8-$D$8</f>
        <v>#DIV/0!</v>
      </c>
      <c r="M8" s="59" t="s">
        <v>12</v>
      </c>
      <c r="N8" s="59"/>
      <c r="O8" s="59"/>
      <c r="P8" s="59"/>
      <c r="Q8" s="59"/>
      <c r="R8" s="59"/>
      <c r="S8" s="59"/>
      <c r="T8" s="59"/>
      <c r="U8" s="59"/>
      <c r="V8" s="59"/>
    </row>
    <row r="9" spans="1:22" ht="15" customHeight="1">
      <c r="A9" s="4">
        <v>10</v>
      </c>
      <c r="B9" s="5"/>
      <c r="C9" s="5"/>
      <c r="D9" s="7" t="e">
        <f t="shared" ref="D9:D15" si="0">AVERAGE(B9:C9)</f>
        <v>#DIV/0!</v>
      </c>
      <c r="E9" s="6" t="e">
        <f t="shared" ref="E9:E15" si="1">D9-$D$8</f>
        <v>#DIV/0!</v>
      </c>
      <c r="M9" s="59" t="s">
        <v>13</v>
      </c>
      <c r="N9" s="59"/>
      <c r="O9" s="59"/>
      <c r="P9" s="59"/>
      <c r="Q9" s="59"/>
      <c r="R9" s="59"/>
      <c r="S9" s="59"/>
      <c r="T9" s="59"/>
      <c r="U9" s="59"/>
      <c r="V9" s="59"/>
    </row>
    <row r="10" spans="1:22">
      <c r="A10" s="4">
        <v>20</v>
      </c>
      <c r="B10" s="5"/>
      <c r="C10" s="5"/>
      <c r="D10" s="7" t="e">
        <f t="shared" si="0"/>
        <v>#DIV/0!</v>
      </c>
      <c r="E10" s="6" t="e">
        <f t="shared" si="1"/>
        <v>#DIV/0!</v>
      </c>
      <c r="M10" s="59" t="s">
        <v>14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">
        <v>40</v>
      </c>
      <c r="B11" s="5"/>
      <c r="C11" s="5"/>
      <c r="D11" s="7" t="e">
        <f t="shared" si="0"/>
        <v>#DIV/0!</v>
      </c>
      <c r="E11" s="6" t="e">
        <f t="shared" si="1"/>
        <v>#DIV/0!</v>
      </c>
      <c r="M11" s="59" t="s">
        <v>15</v>
      </c>
      <c r="N11" s="59"/>
      <c r="O11" s="59"/>
      <c r="P11" s="59"/>
      <c r="Q11" s="59"/>
      <c r="R11" s="59"/>
      <c r="S11" s="59"/>
      <c r="T11" s="59"/>
      <c r="U11" s="59"/>
      <c r="V11" s="59"/>
    </row>
    <row r="12" spans="1:22">
      <c r="A12" s="4">
        <v>50</v>
      </c>
      <c r="B12" s="5"/>
      <c r="C12" s="5"/>
      <c r="D12" s="7" t="e">
        <f t="shared" si="0"/>
        <v>#DIV/0!</v>
      </c>
      <c r="E12" s="6" t="e">
        <f t="shared" si="1"/>
        <v>#DIV/0!</v>
      </c>
      <c r="M12" s="59" t="s">
        <v>16</v>
      </c>
      <c r="N12" s="59"/>
      <c r="O12" s="59"/>
      <c r="P12" s="59"/>
      <c r="Q12" s="59"/>
      <c r="R12" s="59"/>
      <c r="S12" s="59"/>
      <c r="T12" s="59"/>
      <c r="U12" s="59"/>
      <c r="V12" s="59"/>
    </row>
    <row r="13" spans="1:22">
      <c r="A13" s="4">
        <v>60</v>
      </c>
      <c r="B13" s="5"/>
      <c r="C13" s="5"/>
      <c r="D13" s="7" t="e">
        <f t="shared" si="0"/>
        <v>#DIV/0!</v>
      </c>
      <c r="E13" s="6" t="e">
        <f t="shared" si="1"/>
        <v>#DIV/0!</v>
      </c>
      <c r="M13" s="59" t="s">
        <v>17</v>
      </c>
      <c r="N13" s="59"/>
      <c r="O13" s="59"/>
      <c r="P13" s="59"/>
      <c r="Q13" s="59"/>
      <c r="R13" s="59"/>
      <c r="S13" s="59"/>
      <c r="T13" s="59"/>
      <c r="U13" s="59"/>
      <c r="V13" s="59"/>
    </row>
    <row r="14" spans="1:22">
      <c r="A14" s="4">
        <v>80</v>
      </c>
      <c r="B14" s="5"/>
      <c r="C14" s="5"/>
      <c r="D14" s="7" t="e">
        <f t="shared" si="0"/>
        <v>#DIV/0!</v>
      </c>
      <c r="E14" s="6" t="e">
        <f t="shared" si="1"/>
        <v>#DIV/0!</v>
      </c>
      <c r="M14" s="59" t="s">
        <v>18</v>
      </c>
      <c r="N14" s="59"/>
      <c r="O14" s="59"/>
      <c r="P14" s="59"/>
      <c r="Q14" s="59"/>
      <c r="R14" s="59"/>
      <c r="S14" s="59"/>
      <c r="T14" s="59"/>
      <c r="U14" s="59"/>
      <c r="V14" s="59"/>
    </row>
    <row r="15" spans="1:22">
      <c r="A15" s="4">
        <v>100</v>
      </c>
      <c r="B15" s="5"/>
      <c r="C15" s="5"/>
      <c r="D15" s="7" t="e">
        <f t="shared" si="0"/>
        <v>#DIV/0!</v>
      </c>
      <c r="E15" s="6" t="e">
        <f t="shared" si="1"/>
        <v>#DIV/0!</v>
      </c>
      <c r="M15" s="59" t="s">
        <v>19</v>
      </c>
      <c r="N15" s="59"/>
      <c r="O15" s="59"/>
      <c r="P15" s="59"/>
      <c r="Q15" s="59"/>
      <c r="R15" s="59"/>
      <c r="S15" s="59"/>
      <c r="T15" s="59"/>
      <c r="U15" s="59"/>
      <c r="V15" s="59"/>
    </row>
    <row r="16" spans="1:22" ht="15" customHeight="1">
      <c r="A16" s="42" t="s">
        <v>20</v>
      </c>
      <c r="B16" s="42"/>
      <c r="C16" s="42"/>
      <c r="D16" s="42"/>
      <c r="E16" s="42"/>
    </row>
    <row r="17" spans="1:23">
      <c r="A17" s="42"/>
      <c r="B17" s="42"/>
      <c r="C17" s="42"/>
      <c r="D17" s="42"/>
      <c r="E17" s="42"/>
    </row>
    <row r="18" spans="1:23">
      <c r="A18" s="42"/>
      <c r="B18" s="42"/>
      <c r="C18" s="42"/>
      <c r="D18" s="42"/>
      <c r="E18" s="42"/>
    </row>
    <row r="19" spans="1:23" ht="15.75" thickBot="1">
      <c r="A19" s="42"/>
      <c r="B19" s="42"/>
      <c r="C19" s="42"/>
      <c r="D19" s="42"/>
      <c r="E19" s="42"/>
    </row>
    <row r="20" spans="1:23" ht="15.75" thickBot="1">
      <c r="A20" s="17"/>
      <c r="B20" s="18" t="s">
        <v>21</v>
      </c>
      <c r="C20" s="19" t="e">
        <f>SLOPE(E8:E15,A8:A15)</f>
        <v>#DIV/0!</v>
      </c>
      <c r="D20" s="20" t="s">
        <v>22</v>
      </c>
      <c r="E20" s="21" t="e">
        <f>INTERCEPT(E8:E15,A8:A15)</f>
        <v>#DIV/0!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24.75" customHeight="1">
      <c r="A22" s="8"/>
      <c r="B22" s="9"/>
      <c r="C22" s="36" t="s">
        <v>8</v>
      </c>
      <c r="D22" s="36"/>
      <c r="E22" s="36"/>
      <c r="F22" s="10" t="s">
        <v>9</v>
      </c>
      <c r="G22" s="11" t="s">
        <v>23</v>
      </c>
      <c r="H22" s="11" t="s">
        <v>24</v>
      </c>
      <c r="I22" s="11" t="s">
        <v>25</v>
      </c>
      <c r="J22" s="36" t="s">
        <v>26</v>
      </c>
      <c r="K22" s="36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15" customHeight="1">
      <c r="A23" s="43" t="s">
        <v>27</v>
      </c>
      <c r="B23" s="12" t="s">
        <v>28</v>
      </c>
      <c r="C23" s="13"/>
      <c r="D23" s="13"/>
      <c r="E23" s="13"/>
      <c r="F23" s="14" t="e">
        <f>AVERAGE(C23:E23)</f>
        <v>#DIV/0!</v>
      </c>
      <c r="G23" s="45" t="e">
        <f>F23-F24</f>
        <v>#DIV/0!</v>
      </c>
      <c r="H23" s="47"/>
      <c r="I23" s="49"/>
      <c r="J23" s="51" t="e">
        <f>(G23-$E$20)/$C$20*2*H23</f>
        <v>#DIV/0!</v>
      </c>
      <c r="K23" s="52"/>
      <c r="N23" s="22"/>
    </row>
    <row r="24" spans="1:23" ht="15" customHeight="1">
      <c r="A24" s="44"/>
      <c r="B24" s="24" t="s">
        <v>29</v>
      </c>
      <c r="C24" s="25"/>
      <c r="D24" s="25"/>
      <c r="E24" s="25"/>
      <c r="F24" s="14" t="e">
        <f>AVERAGE(C24:E24)</f>
        <v>#DIV/0!</v>
      </c>
      <c r="G24" s="46"/>
      <c r="H24" s="48"/>
      <c r="I24" s="50"/>
      <c r="J24" s="53"/>
      <c r="K24" s="54"/>
      <c r="N24" s="22"/>
    </row>
    <row r="25" spans="1:23" ht="15" customHeight="1">
      <c r="A25" s="43" t="s">
        <v>30</v>
      </c>
      <c r="B25" s="23" t="s">
        <v>28</v>
      </c>
      <c r="C25" s="15"/>
      <c r="D25" s="15"/>
      <c r="E25" s="15"/>
      <c r="F25" s="16" t="e">
        <f>AVERAGE(C25:E25)</f>
        <v>#DIV/0!</v>
      </c>
      <c r="G25" s="45" t="e">
        <f>F25-F26</f>
        <v>#DIV/0!</v>
      </c>
      <c r="H25" s="55"/>
      <c r="I25" s="57"/>
      <c r="J25" s="51" t="e">
        <f>(G25-$E$20)/$C$20*2*H25/I25</f>
        <v>#DIV/0!</v>
      </c>
      <c r="K25" s="52"/>
      <c r="N25" s="22"/>
    </row>
    <row r="26" spans="1:23">
      <c r="A26" s="44"/>
      <c r="B26" s="24" t="s">
        <v>29</v>
      </c>
      <c r="C26" s="25"/>
      <c r="D26" s="25"/>
      <c r="E26" s="25"/>
      <c r="F26" s="16" t="e">
        <f>AVERAGE(C26:E26)</f>
        <v>#DIV/0!</v>
      </c>
      <c r="G26" s="46"/>
      <c r="H26" s="56"/>
      <c r="I26" s="58"/>
      <c r="J26" s="53"/>
      <c r="K26" s="54"/>
    </row>
  </sheetData>
  <mergeCells count="33">
    <mergeCell ref="A25:A26"/>
    <mergeCell ref="G25:G26"/>
    <mergeCell ref="H25:H26"/>
    <mergeCell ref="I25:I26"/>
    <mergeCell ref="J25:K26"/>
    <mergeCell ref="A23:A24"/>
    <mergeCell ref="G23:G24"/>
    <mergeCell ref="H23:H24"/>
    <mergeCell ref="I23:I24"/>
    <mergeCell ref="J23:K24"/>
    <mergeCell ref="C22:E22"/>
    <mergeCell ref="J22:K22"/>
    <mergeCell ref="N22:W22"/>
    <mergeCell ref="N21:W21"/>
    <mergeCell ref="B7:C7"/>
    <mergeCell ref="M7:V7"/>
    <mergeCell ref="M8:V8"/>
    <mergeCell ref="M9:V9"/>
    <mergeCell ref="M10:V10"/>
    <mergeCell ref="M11:V11"/>
    <mergeCell ref="M15:V15"/>
    <mergeCell ref="M12:V12"/>
    <mergeCell ref="M13:V13"/>
    <mergeCell ref="M14:V14"/>
    <mergeCell ref="A16:E19"/>
    <mergeCell ref="N20:W20"/>
    <mergeCell ref="A1:J3"/>
    <mergeCell ref="M2:V2"/>
    <mergeCell ref="M3:V3"/>
    <mergeCell ref="M4:V4"/>
    <mergeCell ref="A5:E6"/>
    <mergeCell ref="M5:V5"/>
    <mergeCell ref="M6:V6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"/>
  <sheetViews>
    <sheetView zoomScaleNormal="100" workbookViewId="0">
      <selection sqref="A1:J3"/>
    </sheetView>
  </sheetViews>
  <sheetFormatPr defaultRowHeight="15"/>
  <cols>
    <col min="1" max="1" width="12.875" style="2" customWidth="1"/>
    <col min="2" max="4" width="9" style="2"/>
    <col min="5" max="5" width="9.875" style="2" customWidth="1"/>
    <col min="6" max="6" width="11.875" style="2" customWidth="1"/>
    <col min="7" max="7" width="9.875" style="2" bestFit="1" customWidth="1"/>
    <col min="8" max="10" width="9" style="2"/>
    <col min="11" max="11" width="10.375" style="2" customWidth="1"/>
    <col min="12" max="16384" width="9" style="2"/>
  </cols>
  <sheetData>
    <row r="1" spans="1:22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</row>
    <row r="2" spans="1:22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1"/>
      <c r="M2" s="27" t="s">
        <v>1</v>
      </c>
      <c r="N2" s="28"/>
      <c r="O2" s="28"/>
      <c r="P2" s="28"/>
      <c r="Q2" s="28"/>
      <c r="R2" s="28"/>
      <c r="S2" s="28"/>
      <c r="T2" s="28"/>
      <c r="U2" s="28"/>
      <c r="V2" s="28"/>
    </row>
    <row r="3" spans="1:22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1"/>
      <c r="M3" s="29" t="s">
        <v>2</v>
      </c>
      <c r="N3" s="30"/>
      <c r="O3" s="30"/>
      <c r="P3" s="30"/>
      <c r="Q3" s="30"/>
      <c r="R3" s="30"/>
      <c r="S3" s="30"/>
      <c r="T3" s="30"/>
      <c r="U3" s="30"/>
      <c r="V3" s="31"/>
    </row>
    <row r="4" spans="1:22">
      <c r="M4" s="32" t="s">
        <v>3</v>
      </c>
      <c r="N4" s="32"/>
      <c r="O4" s="32"/>
      <c r="P4" s="32"/>
      <c r="Q4" s="32"/>
      <c r="R4" s="32"/>
      <c r="S4" s="32"/>
      <c r="T4" s="32"/>
      <c r="U4" s="32"/>
      <c r="V4" s="32"/>
    </row>
    <row r="5" spans="1:22">
      <c r="A5" s="33" t="s">
        <v>4</v>
      </c>
      <c r="B5" s="33"/>
      <c r="C5" s="33"/>
      <c r="D5" s="33"/>
      <c r="E5" s="33"/>
      <c r="M5" s="29" t="s">
        <v>5</v>
      </c>
      <c r="N5" s="30"/>
      <c r="O5" s="30"/>
      <c r="P5" s="30"/>
      <c r="Q5" s="30"/>
      <c r="R5" s="30"/>
      <c r="S5" s="30"/>
      <c r="T5" s="30"/>
      <c r="U5" s="30"/>
      <c r="V5" s="31"/>
    </row>
    <row r="6" spans="1:22" ht="15" customHeight="1">
      <c r="A6" s="33"/>
      <c r="B6" s="33"/>
      <c r="C6" s="33"/>
      <c r="D6" s="33"/>
      <c r="E6" s="33"/>
      <c r="M6" s="34" t="s">
        <v>6</v>
      </c>
      <c r="N6" s="35"/>
      <c r="O6" s="35"/>
      <c r="P6" s="35"/>
      <c r="Q6" s="35"/>
      <c r="R6" s="35"/>
      <c r="S6" s="35"/>
      <c r="T6" s="35"/>
      <c r="U6" s="35"/>
      <c r="V6" s="35"/>
    </row>
    <row r="7" spans="1:22" ht="30">
      <c r="A7" s="3" t="s">
        <v>7</v>
      </c>
      <c r="B7" s="39" t="s">
        <v>8</v>
      </c>
      <c r="C7" s="39"/>
      <c r="D7" s="3" t="s">
        <v>9</v>
      </c>
      <c r="E7" s="3" t="s">
        <v>10</v>
      </c>
      <c r="M7" s="40" t="s">
        <v>11</v>
      </c>
      <c r="N7" s="41"/>
      <c r="O7" s="41"/>
      <c r="P7" s="41"/>
      <c r="Q7" s="41"/>
      <c r="R7" s="41"/>
      <c r="S7" s="41"/>
      <c r="T7" s="41"/>
      <c r="U7" s="41"/>
      <c r="V7" s="41"/>
    </row>
    <row r="8" spans="1:22" ht="15" customHeight="1">
      <c r="A8" s="4">
        <v>0</v>
      </c>
      <c r="B8" s="5">
        <v>5.6000000000000001E-2</v>
      </c>
      <c r="C8" s="5">
        <v>5.8000000000000003E-2</v>
      </c>
      <c r="D8" s="7">
        <f>AVERAGE(B8:C8)</f>
        <v>5.7000000000000002E-2</v>
      </c>
      <c r="E8" s="6">
        <f>D8-$D$8</f>
        <v>0</v>
      </c>
      <c r="M8" s="59" t="s">
        <v>12</v>
      </c>
      <c r="N8" s="59"/>
      <c r="O8" s="59"/>
      <c r="P8" s="59"/>
      <c r="Q8" s="59"/>
      <c r="R8" s="59"/>
      <c r="S8" s="59"/>
      <c r="T8" s="59"/>
      <c r="U8" s="59"/>
      <c r="V8" s="59"/>
    </row>
    <row r="9" spans="1:22" ht="15" customHeight="1">
      <c r="A9" s="4">
        <v>10</v>
      </c>
      <c r="B9" s="5">
        <v>8.6999999999999994E-2</v>
      </c>
      <c r="C9" s="5">
        <v>8.8999999999999996E-2</v>
      </c>
      <c r="D9" s="7">
        <f t="shared" ref="D9:D15" si="0">AVERAGE(B9:C9)</f>
        <v>8.7999999999999995E-2</v>
      </c>
      <c r="E9" s="6">
        <f t="shared" ref="E9:E15" si="1">D9-$D$8</f>
        <v>3.0999999999999993E-2</v>
      </c>
      <c r="M9" s="59" t="s">
        <v>13</v>
      </c>
      <c r="N9" s="59"/>
      <c r="O9" s="59"/>
      <c r="P9" s="59"/>
      <c r="Q9" s="59"/>
      <c r="R9" s="59"/>
      <c r="S9" s="59"/>
      <c r="T9" s="59"/>
      <c r="U9" s="59"/>
      <c r="V9" s="59"/>
    </row>
    <row r="10" spans="1:22">
      <c r="A10" s="4">
        <v>20</v>
      </c>
      <c r="B10" s="5">
        <v>0.128</v>
      </c>
      <c r="C10" s="5">
        <v>0.13</v>
      </c>
      <c r="D10" s="7">
        <f t="shared" si="0"/>
        <v>0.129</v>
      </c>
      <c r="E10" s="6">
        <f t="shared" si="1"/>
        <v>7.2000000000000008E-2</v>
      </c>
      <c r="M10" s="59" t="s">
        <v>14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">
        <v>40</v>
      </c>
      <c r="B11" s="5">
        <v>0.21</v>
      </c>
      <c r="C11" s="5">
        <v>0.214</v>
      </c>
      <c r="D11" s="7">
        <f t="shared" si="0"/>
        <v>0.21199999999999999</v>
      </c>
      <c r="E11" s="6">
        <f t="shared" si="1"/>
        <v>0.155</v>
      </c>
      <c r="M11" s="59" t="s">
        <v>15</v>
      </c>
      <c r="N11" s="59"/>
      <c r="O11" s="59"/>
      <c r="P11" s="59"/>
      <c r="Q11" s="59"/>
      <c r="R11" s="59"/>
      <c r="S11" s="59"/>
      <c r="T11" s="59"/>
      <c r="U11" s="59"/>
      <c r="V11" s="59"/>
    </row>
    <row r="12" spans="1:22">
      <c r="A12" s="4">
        <v>50</v>
      </c>
      <c r="B12" s="5">
        <v>0.254</v>
      </c>
      <c r="C12" s="5">
        <v>0.25700000000000001</v>
      </c>
      <c r="D12" s="7">
        <f t="shared" si="0"/>
        <v>0.2555</v>
      </c>
      <c r="E12" s="6">
        <f t="shared" si="1"/>
        <v>0.19850000000000001</v>
      </c>
      <c r="M12" s="59" t="s">
        <v>16</v>
      </c>
      <c r="N12" s="59"/>
      <c r="O12" s="59"/>
      <c r="P12" s="59"/>
      <c r="Q12" s="59"/>
      <c r="R12" s="59"/>
      <c r="S12" s="59"/>
      <c r="T12" s="59"/>
      <c r="U12" s="59"/>
      <c r="V12" s="59"/>
    </row>
    <row r="13" spans="1:22">
      <c r="A13" s="4">
        <v>60</v>
      </c>
      <c r="B13" s="5">
        <v>0.29699999999999999</v>
      </c>
      <c r="C13" s="5">
        <v>0.29899999999999999</v>
      </c>
      <c r="D13" s="7">
        <f t="shared" si="0"/>
        <v>0.29799999999999999</v>
      </c>
      <c r="E13" s="6">
        <f t="shared" si="1"/>
        <v>0.24099999999999999</v>
      </c>
      <c r="M13" s="59" t="s">
        <v>17</v>
      </c>
      <c r="N13" s="59"/>
      <c r="O13" s="59"/>
      <c r="P13" s="59"/>
      <c r="Q13" s="59"/>
      <c r="R13" s="59"/>
      <c r="S13" s="59"/>
      <c r="T13" s="59"/>
      <c r="U13" s="59"/>
      <c r="V13" s="59"/>
    </row>
    <row r="14" spans="1:22">
      <c r="A14" s="4">
        <v>80</v>
      </c>
      <c r="B14" s="5">
        <v>0.39</v>
      </c>
      <c r="C14" s="5">
        <v>0.39300000000000002</v>
      </c>
      <c r="D14" s="7">
        <f t="shared" si="0"/>
        <v>0.39150000000000001</v>
      </c>
      <c r="E14" s="6">
        <f t="shared" si="1"/>
        <v>0.33450000000000002</v>
      </c>
      <c r="M14" s="59" t="s">
        <v>18</v>
      </c>
      <c r="N14" s="59"/>
      <c r="O14" s="59"/>
      <c r="P14" s="59"/>
      <c r="Q14" s="59"/>
      <c r="R14" s="59"/>
      <c r="S14" s="59"/>
      <c r="T14" s="59"/>
      <c r="U14" s="59"/>
      <c r="V14" s="59"/>
    </row>
    <row r="15" spans="1:22">
      <c r="A15" s="4">
        <v>100</v>
      </c>
      <c r="B15" s="5">
        <v>0.48099999999999998</v>
      </c>
      <c r="C15" s="5">
        <v>0.48499999999999999</v>
      </c>
      <c r="D15" s="7">
        <f t="shared" si="0"/>
        <v>0.48299999999999998</v>
      </c>
      <c r="E15" s="6">
        <f t="shared" si="1"/>
        <v>0.42599999999999999</v>
      </c>
      <c r="M15" s="59" t="s">
        <v>19</v>
      </c>
      <c r="N15" s="59"/>
      <c r="O15" s="59"/>
      <c r="P15" s="59"/>
      <c r="Q15" s="59"/>
      <c r="R15" s="59"/>
      <c r="S15" s="59"/>
      <c r="T15" s="59"/>
      <c r="U15" s="59"/>
      <c r="V15" s="59"/>
    </row>
    <row r="16" spans="1:22" ht="15" customHeight="1">
      <c r="A16" s="42" t="s">
        <v>20</v>
      </c>
      <c r="B16" s="42"/>
      <c r="C16" s="42"/>
      <c r="D16" s="42"/>
      <c r="E16" s="42"/>
    </row>
    <row r="17" spans="1:23">
      <c r="A17" s="42"/>
      <c r="B17" s="42"/>
      <c r="C17" s="42"/>
      <c r="D17" s="42"/>
      <c r="E17" s="42"/>
    </row>
    <row r="18" spans="1:23">
      <c r="A18" s="42"/>
      <c r="B18" s="42"/>
      <c r="C18" s="42"/>
      <c r="D18" s="42"/>
      <c r="E18" s="42"/>
    </row>
    <row r="19" spans="1:23" ht="15.75" thickBot="1">
      <c r="A19" s="42"/>
      <c r="B19" s="42"/>
      <c r="C19" s="42"/>
      <c r="D19" s="42"/>
      <c r="E19" s="42"/>
    </row>
    <row r="20" spans="1:23" ht="15.75" thickBot="1">
      <c r="A20" s="17"/>
      <c r="B20" s="18" t="s">
        <v>21</v>
      </c>
      <c r="C20" s="19">
        <f>SLOPE(E8:E15,A8:A15)</f>
        <v>4.2958333333333338E-3</v>
      </c>
      <c r="D20" s="20" t="s">
        <v>22</v>
      </c>
      <c r="E20" s="21">
        <f>INTERCEPT(E8:E15,A8:A15)</f>
        <v>-1.1062500000000031E-2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24.75" customHeight="1">
      <c r="A22" s="8"/>
      <c r="B22" s="9"/>
      <c r="C22" s="36" t="s">
        <v>8</v>
      </c>
      <c r="D22" s="36"/>
      <c r="E22" s="36"/>
      <c r="F22" s="10" t="s">
        <v>9</v>
      </c>
      <c r="G22" s="11" t="s">
        <v>31</v>
      </c>
      <c r="H22" s="11" t="s">
        <v>24</v>
      </c>
      <c r="I22" s="11" t="s">
        <v>25</v>
      </c>
      <c r="J22" s="36" t="s">
        <v>26</v>
      </c>
      <c r="K22" s="36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15" customHeight="1">
      <c r="A23" s="43" t="s">
        <v>27</v>
      </c>
      <c r="B23" s="12" t="s">
        <v>28</v>
      </c>
      <c r="C23" s="13">
        <v>8.1000000000000003E-2</v>
      </c>
      <c r="D23" s="13">
        <v>0.08</v>
      </c>
      <c r="E23" s="13">
        <v>7.9000000000000001E-2</v>
      </c>
      <c r="F23" s="14">
        <f>AVERAGE(C23:E23)</f>
        <v>0.08</v>
      </c>
      <c r="G23" s="45">
        <f>F23-F24</f>
        <v>3.3999999999999996E-2</v>
      </c>
      <c r="H23" s="47">
        <v>1</v>
      </c>
      <c r="I23" s="49"/>
      <c r="J23" s="51">
        <f>(G23-$E$20)/$C$20*2*H23</f>
        <v>20.979631425800203</v>
      </c>
      <c r="K23" s="52"/>
      <c r="N23" s="22"/>
    </row>
    <row r="24" spans="1:23" ht="15" customHeight="1">
      <c r="A24" s="44"/>
      <c r="B24" s="24" t="s">
        <v>29</v>
      </c>
      <c r="C24" s="25">
        <v>4.5999999999999999E-2</v>
      </c>
      <c r="D24" s="25">
        <v>4.7E-2</v>
      </c>
      <c r="E24" s="25">
        <v>4.4999999999999998E-2</v>
      </c>
      <c r="F24" s="14">
        <f>AVERAGE(C24:E24)</f>
        <v>4.6000000000000006E-2</v>
      </c>
      <c r="G24" s="46"/>
      <c r="H24" s="48"/>
      <c r="I24" s="50"/>
      <c r="J24" s="53"/>
      <c r="K24" s="54"/>
      <c r="N24" s="22"/>
    </row>
    <row r="25" spans="1:23" ht="15" customHeight="1">
      <c r="A25" s="43" t="s">
        <v>30</v>
      </c>
      <c r="B25" s="23" t="s">
        <v>28</v>
      </c>
      <c r="C25" s="15">
        <v>9.0999999999999998E-2</v>
      </c>
      <c r="D25" s="15">
        <v>9.5000000000000001E-2</v>
      </c>
      <c r="E25" s="15">
        <v>9.8000000000000004E-2</v>
      </c>
      <c r="F25" s="16">
        <f>AVERAGE(C25:E25)</f>
        <v>9.4666666666666677E-2</v>
      </c>
      <c r="G25" s="45">
        <f>F25-F26</f>
        <v>3.4333333333333348E-2</v>
      </c>
      <c r="H25" s="55">
        <v>1</v>
      </c>
      <c r="I25" s="57">
        <v>2.125</v>
      </c>
      <c r="J25" s="51">
        <f>(G25-$E$20)/$C$20*2*H25/I25</f>
        <v>9.9457979117932425</v>
      </c>
      <c r="K25" s="52"/>
      <c r="N25" s="22"/>
    </row>
    <row r="26" spans="1:23">
      <c r="A26" s="44"/>
      <c r="B26" s="24" t="s">
        <v>29</v>
      </c>
      <c r="C26" s="25">
        <v>6.0999999999999999E-2</v>
      </c>
      <c r="D26" s="25">
        <v>0.06</v>
      </c>
      <c r="E26" s="25">
        <v>0.06</v>
      </c>
      <c r="F26" s="16">
        <f>AVERAGE(C26:E26)</f>
        <v>6.0333333333333329E-2</v>
      </c>
      <c r="G26" s="46"/>
      <c r="H26" s="56"/>
      <c r="I26" s="58"/>
      <c r="J26" s="53"/>
      <c r="K26" s="54"/>
    </row>
  </sheetData>
  <mergeCells count="33">
    <mergeCell ref="G25:G26"/>
    <mergeCell ref="A25:A26"/>
    <mergeCell ref="H25:H26"/>
    <mergeCell ref="J23:K24"/>
    <mergeCell ref="J25:K26"/>
    <mergeCell ref="I23:I24"/>
    <mergeCell ref="I25:I26"/>
    <mergeCell ref="A23:A24"/>
    <mergeCell ref="H23:H24"/>
    <mergeCell ref="G23:G24"/>
    <mergeCell ref="J22:K22"/>
    <mergeCell ref="M5:V5"/>
    <mergeCell ref="M6:V6"/>
    <mergeCell ref="A16:E19"/>
    <mergeCell ref="N20:W20"/>
    <mergeCell ref="N21:W21"/>
    <mergeCell ref="C22:E22"/>
    <mergeCell ref="A5:E6"/>
    <mergeCell ref="N22:W22"/>
    <mergeCell ref="M14:V14"/>
    <mergeCell ref="M12:V12"/>
    <mergeCell ref="M13:V13"/>
    <mergeCell ref="A1:J3"/>
    <mergeCell ref="M2:V2"/>
    <mergeCell ref="M15:V15"/>
    <mergeCell ref="B7:C7"/>
    <mergeCell ref="M7:V7"/>
    <mergeCell ref="M8:V8"/>
    <mergeCell ref="M9:V9"/>
    <mergeCell ref="M10:V10"/>
    <mergeCell ref="M11:V11"/>
    <mergeCell ref="M3:V3"/>
    <mergeCell ref="M4:V4"/>
  </mergeCells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BC294555603E4DA293C2389DA9DDAF" ma:contentTypeVersion="5" ma:contentTypeDescription="Create a new document." ma:contentTypeScope="" ma:versionID="e5883d9f1e6e8bf947ce30b92f867144">
  <xsd:schema xmlns:xsd="http://www.w3.org/2001/XMLSchema" xmlns:xs="http://www.w3.org/2001/XMLSchema" xmlns:p="http://schemas.microsoft.com/office/2006/metadata/properties" xmlns:ns2="ce576e1c-9a92-4a0e-8446-d89470922fce" xmlns:ns3="cbf2210f-1759-4589-8834-8c588a8e1d04" targetNamespace="http://schemas.microsoft.com/office/2006/metadata/properties" ma:root="true" ma:fieldsID="f6261bc3a1912fe8e9a80feed6763208" ns2:_="" ns3:_="">
    <xsd:import namespace="ce576e1c-9a92-4a0e-8446-d89470922fce"/>
    <xsd:import namespace="cbf2210f-1759-4589-8834-8c588a8e1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76e1c-9a92-4a0e-8446-d89470922f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2210f-1759-4589-8834-8c588a8e1d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2A82A-C95B-4A10-AEB6-27978AFA7628}"/>
</file>

<file path=customXml/itemProps2.xml><?xml version="1.0" encoding="utf-8"?>
<ds:datastoreItem xmlns:ds="http://schemas.openxmlformats.org/officeDocument/2006/customXml" ds:itemID="{FAE58045-423F-47E1-BBB8-03A797B392CC}"/>
</file>

<file path=customXml/itemProps3.xml><?xml version="1.0" encoding="utf-8"?>
<ds:datastoreItem xmlns:ds="http://schemas.openxmlformats.org/officeDocument/2006/customXml" ds:itemID="{7ED1E0B6-C611-4CB6-B306-AB51AF060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Naperstkow, Zoya</cp:lastModifiedBy>
  <cp:revision/>
  <dcterms:created xsi:type="dcterms:W3CDTF">2006-09-16T00:00:00Z</dcterms:created>
  <dcterms:modified xsi:type="dcterms:W3CDTF">2023-10-06T15:58:05Z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0x0101009EBC294555603E4DA293C2389DA9DDAF</vt:lpwstr>
  </property>
</Properties>
</file>