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5"/>
  <workbookPr filterPrivacy="1" defaultThemeVersion="124226"/>
  <xr:revisionPtr revIDLastSave="0" documentId="11_CAC2A9D6D2CB79CDDD5FA560334D1D78F6A93309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GSH-Px" sheetId="3" r:id="rId1"/>
    <sheet name="Example analysi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F25" i="3"/>
  <c r="G25" i="3" s="1"/>
  <c r="F24" i="3"/>
  <c r="F23" i="3"/>
  <c r="D15" i="3"/>
  <c r="D14" i="3"/>
  <c r="D13" i="3"/>
  <c r="D12" i="3"/>
  <c r="D11" i="3"/>
  <c r="D10" i="3"/>
  <c r="E10" i="3" s="1"/>
  <c r="D9" i="3"/>
  <c r="D8" i="3"/>
  <c r="E8" i="3" s="1"/>
  <c r="G23" i="3" l="1"/>
  <c r="K23" i="3" s="1"/>
  <c r="E11" i="3"/>
  <c r="E14" i="3"/>
  <c r="E9" i="3"/>
  <c r="E15" i="3"/>
  <c r="E12" i="3"/>
  <c r="E13" i="3"/>
  <c r="C20" i="3"/>
  <c r="E20" i="3"/>
  <c r="K25" i="3" s="1"/>
  <c r="F26" i="2" l="1"/>
  <c r="F25" i="2"/>
  <c r="G25" i="2" s="1"/>
  <c r="K25" i="2" s="1"/>
  <c r="F24" i="2"/>
  <c r="F23" i="2"/>
  <c r="D15" i="2"/>
  <c r="D14" i="2"/>
  <c r="D13" i="2"/>
  <c r="D12" i="2"/>
  <c r="D11" i="2"/>
  <c r="D10" i="2"/>
  <c r="D9" i="2"/>
  <c r="D8" i="2"/>
  <c r="E8" i="2" s="1"/>
  <c r="G23" i="2" l="1"/>
  <c r="K23" i="2" s="1"/>
  <c r="E11" i="2"/>
  <c r="E9" i="2"/>
  <c r="E15" i="2"/>
  <c r="E10" i="2"/>
  <c r="C20" i="2" s="1"/>
  <c r="E13" i="2"/>
  <c r="E12" i="2"/>
  <c r="E14" i="2"/>
  <c r="E20" i="2" l="1"/>
</calcChain>
</file>

<file path=xl/sharedStrings.xml><?xml version="1.0" encoding="utf-8"?>
<sst xmlns="http://schemas.openxmlformats.org/spreadsheetml/2006/main" count="80" uniqueCount="36">
  <si>
    <t>EEA010</t>
    <phoneticPr fontId="2" type="noConversion"/>
  </si>
  <si>
    <t>Calculation</t>
    <phoneticPr fontId="2" type="noConversion"/>
  </si>
  <si>
    <t>1.Serum (plasma) and other liquid sample:</t>
    <phoneticPr fontId="2" type="noConversion"/>
  </si>
  <si>
    <r>
      <rPr>
        <b/>
        <sz val="11"/>
        <color theme="1"/>
        <rFont val="Times New Roman"/>
        <family val="1"/>
      </rPr>
      <t xml:space="preserve">Unit definition: </t>
    </r>
    <r>
      <rPr>
        <sz val="11"/>
        <color theme="1"/>
        <rFont val="Times New Roman"/>
        <family val="1"/>
      </rPr>
      <t>The amount of GSH-PX in 0.1 mL of sample that catalyze the consumption of 1 μmol/L GSH with deducting the effect of non-enzyme reaction at 37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Times New Roman"/>
        <family val="1"/>
      </rPr>
      <t xml:space="preserve"> for 5 minute is defined as 1 unit.</t>
    </r>
    <phoneticPr fontId="2" type="noConversion"/>
  </si>
  <si>
    <t>Standard curve</t>
    <phoneticPr fontId="2" type="noConversion"/>
  </si>
  <si>
    <t>GSH-Px activity (U) = (ΔA412 - b ) ÷ a × (0.23+V) ÷ (0.03+V ) × 0.1*  ÷ V × f</t>
    <phoneticPr fontId="2" type="noConversion"/>
  </si>
  <si>
    <t>Concentration (μmol/L)</t>
    <phoneticPr fontId="2" type="noConversion"/>
  </si>
  <si>
    <t>OD Value</t>
    <phoneticPr fontId="2" type="noConversion"/>
  </si>
  <si>
    <t>Average OD</t>
    <phoneticPr fontId="2" type="noConversion"/>
  </si>
  <si>
    <t>Absoluted OD</t>
    <phoneticPr fontId="2" type="noConversion"/>
  </si>
  <si>
    <t>2. Tissue and cells sample:</t>
    <phoneticPr fontId="2" type="noConversion"/>
  </si>
  <si>
    <r>
      <rPr>
        <b/>
        <sz val="11"/>
        <color theme="1"/>
        <rFont val="Times New Roman"/>
        <family val="1"/>
      </rPr>
      <t>Unit definition:</t>
    </r>
    <r>
      <rPr>
        <sz val="11"/>
        <color theme="1"/>
        <rFont val="Times New Roman"/>
        <family val="1"/>
      </rPr>
      <t xml:space="preserve"> The amount of GSH-PX in 1 mg of protein that catalyze the consumption of 1 μmol/L GSH with deducting the effect of non-enzyme reaction at 37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Times New Roman"/>
        <family val="1"/>
      </rPr>
      <t xml:space="preserve"> for 5 minute is defined as 1 unit.</t>
    </r>
    <phoneticPr fontId="2" type="noConversion"/>
  </si>
  <si>
    <t>GSH-Px activity (U/mgprot) = (ΔA412 - b ) ÷ a × (0.23+V) ÷ (0.03+V ) ÷ ( V × Cpr) × f</t>
    <phoneticPr fontId="2" type="noConversion"/>
  </si>
  <si>
    <r>
      <rPr>
        <b/>
        <sz val="11"/>
        <color theme="1"/>
        <rFont val="Times New Roman"/>
        <family val="1"/>
      </rPr>
      <t>[Note]</t>
    </r>
    <r>
      <rPr>
        <b/>
        <sz val="11"/>
        <color theme="1"/>
        <rFont val="宋体"/>
        <family val="3"/>
        <charset val="134"/>
      </rPr>
      <t>：</t>
    </r>
    <phoneticPr fontId="2" type="noConversion"/>
  </si>
  <si>
    <t xml:space="preserve">y: The absolute OD value of standard; </t>
    <phoneticPr fontId="2" type="noConversion"/>
  </si>
  <si>
    <t>x: The concentration of standard;</t>
    <phoneticPr fontId="2" type="noConversion"/>
  </si>
  <si>
    <t xml:space="preserve">a: The slope of standard curve; </t>
    <phoneticPr fontId="2" type="noConversion"/>
  </si>
  <si>
    <t>b: The intercept of standard curve.</t>
    <phoneticPr fontId="2" type="noConversion"/>
  </si>
  <si>
    <t xml:space="preserve">Plot the standard curve by using OD value of standard and correspondent concentration as y-axis and x-axis respectively.The standard curve is: y= ax + b. </t>
    <phoneticPr fontId="2" type="noConversion"/>
  </si>
  <si>
    <t>ΔA412: The absolute OD value of sample (ODNon-enzyme tube-ODEnzyme tube).</t>
    <phoneticPr fontId="2" type="noConversion"/>
  </si>
  <si>
    <t>(0.23+V)/(0.03+V): Dilution factor of sample in enzymatic reaction.</t>
    <phoneticPr fontId="2" type="noConversion"/>
  </si>
  <si>
    <t>0.1*: The volume of sample in definition.</t>
    <phoneticPr fontId="2" type="noConversion"/>
  </si>
  <si>
    <t>V: The volume of sample added to the reaction system.</t>
    <phoneticPr fontId="2" type="noConversion"/>
  </si>
  <si>
    <t>a:</t>
    <phoneticPr fontId="2" type="noConversion"/>
  </si>
  <si>
    <t>b:</t>
    <phoneticPr fontId="2" type="noConversion"/>
  </si>
  <si>
    <t>f: Dilution factor of sample before tested.</t>
    <phoneticPr fontId="2" type="noConversion"/>
  </si>
  <si>
    <t>Cpr: Concentration of protein in sample (mgprot/mL)</t>
    <phoneticPr fontId="2" type="noConversion"/>
  </si>
  <si>
    <r>
      <rPr>
        <sz val="11"/>
        <color theme="1"/>
        <rFont val="宋体"/>
        <family val="3"/>
        <charset val="134"/>
      </rPr>
      <t>△</t>
    </r>
    <r>
      <rPr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412</t>
    </r>
    <phoneticPr fontId="2" type="noConversion"/>
  </si>
  <si>
    <t xml:space="preserve">V/mL </t>
    <phoneticPr fontId="2" type="noConversion"/>
  </si>
  <si>
    <t>f</t>
    <phoneticPr fontId="2" type="noConversion"/>
  </si>
  <si>
    <t>Cpr</t>
    <phoneticPr fontId="2" type="noConversion"/>
  </si>
  <si>
    <t>GSH-Px activity        (U or U/mgprot)</t>
    <phoneticPr fontId="2" type="noConversion"/>
  </si>
  <si>
    <t>Serum (plasma) sample</t>
    <phoneticPr fontId="2" type="noConversion"/>
  </si>
  <si>
    <t>ODNon-enzyme</t>
    <phoneticPr fontId="2" type="noConversion"/>
  </si>
  <si>
    <t>ODEnzyme</t>
    <phoneticPr fontId="2" type="noConversion"/>
  </si>
  <si>
    <t>Tissue and cells sample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</si>
</sst>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1"/>
      <color theme="1"/>
      <name val="宋体"/>
      <family val="2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vertAlign val="subscript"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6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left" vertical="center"/>
    </xf>
    <xf numFmtId="164" fontId="3" fillId="0" borderId="9" xfId="0" applyNumberFormat="1" applyFont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0" fontId="3" fillId="9" borderId="9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4" fontId="3" fillId="0" borderId="8" xfId="0" applyNumberFormat="1" applyFont="1" applyBorder="1" applyAlignment="1">
      <alignment horizontal="left"/>
    </xf>
    <xf numFmtId="0" fontId="3" fillId="0" borderId="11" xfId="0" applyFont="1" applyBorder="1"/>
    <xf numFmtId="0" fontId="3" fillId="3" borderId="1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3" fillId="4" borderId="9" xfId="0" applyFont="1" applyFill="1" applyBorder="1" applyAlignment="1">
      <alignment horizontal="right" vertical="center"/>
    </xf>
    <xf numFmtId="164" fontId="9" fillId="0" borderId="13" xfId="0" applyNumberFormat="1" applyFont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164" fontId="9" fillId="0" borderId="15" xfId="0" applyNumberFormat="1" applyFont="1" applyBorder="1" applyAlignment="1">
      <alignment horizontal="left" vertical="center"/>
    </xf>
    <xf numFmtId="164" fontId="9" fillId="0" borderId="6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/>
    </xf>
    <xf numFmtId="164" fontId="3" fillId="11" borderId="13" xfId="0" applyNumberFormat="1" applyFont="1" applyFill="1" applyBorder="1" applyAlignment="1">
      <alignment horizontal="center" vertical="center"/>
    </xf>
    <xf numFmtId="164" fontId="3" fillId="11" borderId="15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10" borderId="12" xfId="0" applyFont="1" applyFill="1" applyBorder="1" applyAlignment="1">
      <alignment horizontal="left" vertical="center"/>
    </xf>
    <xf numFmtId="0" fontId="3" fillId="10" borderId="6" xfId="0" applyFont="1" applyFill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3" fillId="8" borderId="1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1" xfId="0" applyFont="1" applyBorder="1" applyAlignment="1"/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498797025371827"/>
                  <c:y val="7.77777777777777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'GSH-Px'!$A$8:$A$15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</c:numCache>
            </c:numRef>
          </c:xVal>
          <c:yVal>
            <c:numRef>
              <c:f>'GSH-Px'!$E$8:$E$15</c:f>
              <c:numCache>
                <c:formatCode>0.000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83-416C-92DB-70D5EC231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52872"/>
        <c:axId val="981950912"/>
      </c:scatterChart>
      <c:valAx>
        <c:axId val="981952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0912"/>
        <c:crosses val="autoZero"/>
        <c:crossBetween val="midCat"/>
      </c:valAx>
      <c:valAx>
        <c:axId val="98195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2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276574803149607"/>
                  <c:y val="8.531468531468532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analysis'!$A$8:$A$15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</c:numCache>
            </c:numRef>
          </c:xVal>
          <c:yVal>
            <c:numRef>
              <c:f>'Example analysis'!$E$8:$E$15</c:f>
              <c:numCache>
                <c:formatCode>0.000</c:formatCode>
                <c:ptCount val="8"/>
                <c:pt idx="0">
                  <c:v>0</c:v>
                </c:pt>
                <c:pt idx="1">
                  <c:v>4.0999999999999995E-2</c:v>
                </c:pt>
                <c:pt idx="2">
                  <c:v>8.299999999999999E-2</c:v>
                </c:pt>
                <c:pt idx="3">
                  <c:v>0.16350000000000001</c:v>
                </c:pt>
                <c:pt idx="4">
                  <c:v>0.20800000000000002</c:v>
                </c:pt>
                <c:pt idx="5">
                  <c:v>0.248</c:v>
                </c:pt>
                <c:pt idx="6">
                  <c:v>0.33200000000000002</c:v>
                </c:pt>
                <c:pt idx="7">
                  <c:v>0.41349999999999998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42-4492-8A45-769BD8AF9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51304"/>
        <c:axId val="981953264"/>
      </c:scatterChart>
      <c:valAx>
        <c:axId val="981951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3264"/>
        <c:crosses val="autoZero"/>
        <c:crossBetween val="midCat"/>
      </c:valAx>
      <c:valAx>
        <c:axId val="98195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1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4</xdr:row>
      <xdr:rowOff>61912</xdr:rowOff>
    </xdr:from>
    <xdr:to>
      <xdr:col>11</xdr:col>
      <xdr:colOff>590550</xdr:colOff>
      <xdr:row>17</xdr:row>
      <xdr:rowOff>138112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4</xdr:row>
      <xdr:rowOff>109537</xdr:rowOff>
    </xdr:from>
    <xdr:to>
      <xdr:col>11</xdr:col>
      <xdr:colOff>628650</xdr:colOff>
      <xdr:row>17</xdr:row>
      <xdr:rowOff>166687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workbookViewId="0">
      <selection sqref="A1:L3"/>
    </sheetView>
  </sheetViews>
  <sheetFormatPr defaultRowHeight="15"/>
  <cols>
    <col min="1" max="1" width="12.875" style="1" customWidth="1"/>
    <col min="2" max="2" width="10.125" style="1" customWidth="1"/>
    <col min="3" max="4" width="9" style="1"/>
    <col min="5" max="5" width="9.875" style="1" customWidth="1"/>
    <col min="6" max="6" width="11.875" style="1" customWidth="1"/>
    <col min="7" max="7" width="9.875" style="1" bestFit="1" customWidth="1"/>
    <col min="8" max="16384" width="9" style="1"/>
  </cols>
  <sheetData>
    <row r="1" spans="1:2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23" ht="15.7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N2" s="49" t="s">
        <v>1</v>
      </c>
      <c r="O2" s="50"/>
      <c r="P2" s="50"/>
      <c r="Q2" s="50"/>
      <c r="R2" s="50"/>
      <c r="S2" s="50"/>
      <c r="T2" s="50"/>
      <c r="U2" s="50"/>
      <c r="V2" s="50"/>
      <c r="W2" s="50"/>
    </row>
    <row r="3" spans="1:2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51" t="s">
        <v>2</v>
      </c>
      <c r="O3" s="52"/>
      <c r="P3" s="52"/>
      <c r="Q3" s="52"/>
      <c r="R3" s="52"/>
      <c r="S3" s="52"/>
      <c r="T3" s="52"/>
      <c r="U3" s="52"/>
      <c r="V3" s="52"/>
      <c r="W3" s="53"/>
    </row>
    <row r="4" spans="1:23">
      <c r="N4" s="32" t="s">
        <v>3</v>
      </c>
      <c r="O4" s="32"/>
      <c r="P4" s="32"/>
      <c r="Q4" s="32"/>
      <c r="R4" s="32"/>
      <c r="S4" s="32"/>
      <c r="T4" s="32"/>
      <c r="U4" s="32"/>
      <c r="V4" s="32"/>
      <c r="W4" s="32"/>
    </row>
    <row r="5" spans="1:23">
      <c r="A5" s="54" t="s">
        <v>4</v>
      </c>
      <c r="B5" s="54"/>
      <c r="C5" s="54"/>
      <c r="D5" s="54"/>
      <c r="E5" s="54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>
      <c r="A6" s="54"/>
      <c r="B6" s="54"/>
      <c r="C6" s="54"/>
      <c r="D6" s="54"/>
      <c r="E6" s="54"/>
      <c r="N6" s="55" t="s">
        <v>5</v>
      </c>
      <c r="O6" s="55"/>
      <c r="P6" s="55"/>
      <c r="Q6" s="55"/>
      <c r="R6" s="55"/>
      <c r="S6" s="55"/>
      <c r="T6" s="55"/>
      <c r="U6" s="55"/>
      <c r="V6" s="55"/>
      <c r="W6" s="55"/>
    </row>
    <row r="7" spans="1:23" ht="30">
      <c r="A7" s="2" t="s">
        <v>6</v>
      </c>
      <c r="B7" s="60" t="s">
        <v>7</v>
      </c>
      <c r="C7" s="60"/>
      <c r="D7" s="2" t="s">
        <v>8</v>
      </c>
      <c r="E7" s="2" t="s">
        <v>9</v>
      </c>
      <c r="N7" s="56" t="s">
        <v>10</v>
      </c>
      <c r="O7" s="57"/>
      <c r="P7" s="57"/>
      <c r="Q7" s="57"/>
      <c r="R7" s="57"/>
      <c r="S7" s="57"/>
      <c r="T7" s="57"/>
      <c r="U7" s="57"/>
      <c r="V7" s="57"/>
      <c r="W7" s="58"/>
    </row>
    <row r="8" spans="1:23">
      <c r="A8" s="3">
        <v>0</v>
      </c>
      <c r="B8" s="21"/>
      <c r="C8" s="21"/>
      <c r="D8" s="22" t="e">
        <f>AVERAGE(B8:C8)</f>
        <v>#DIV/0!</v>
      </c>
      <c r="E8" s="15" t="e">
        <f>D8-$D$8</f>
        <v>#DIV/0!</v>
      </c>
      <c r="N8" s="32" t="s">
        <v>11</v>
      </c>
      <c r="O8" s="32"/>
      <c r="P8" s="32"/>
      <c r="Q8" s="32"/>
      <c r="R8" s="32"/>
      <c r="S8" s="32"/>
      <c r="T8" s="32"/>
      <c r="U8" s="32"/>
      <c r="V8" s="32"/>
      <c r="W8" s="32"/>
    </row>
    <row r="9" spans="1:23">
      <c r="A9" s="3">
        <v>10</v>
      </c>
      <c r="B9" s="21"/>
      <c r="C9" s="21"/>
      <c r="D9" s="22" t="e">
        <f t="shared" ref="D9:D15" si="0">AVERAGE(B9:C9)</f>
        <v>#DIV/0!</v>
      </c>
      <c r="E9" s="15" t="e">
        <f t="shared" ref="E9:E15" si="1">D9-$D$8</f>
        <v>#DIV/0!</v>
      </c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3">
        <v>20</v>
      </c>
      <c r="B10" s="21"/>
      <c r="C10" s="21"/>
      <c r="D10" s="22" t="e">
        <f t="shared" si="0"/>
        <v>#DIV/0!</v>
      </c>
      <c r="E10" s="15" t="e">
        <f t="shared" si="1"/>
        <v>#DIV/0!</v>
      </c>
      <c r="N10" s="59" t="s">
        <v>12</v>
      </c>
      <c r="O10" s="59"/>
      <c r="P10" s="59"/>
      <c r="Q10" s="59"/>
      <c r="R10" s="59"/>
      <c r="S10" s="59"/>
      <c r="T10" s="59"/>
      <c r="U10" s="59"/>
      <c r="V10" s="59"/>
      <c r="W10" s="59"/>
    </row>
    <row r="11" spans="1:23">
      <c r="A11" s="3">
        <v>40</v>
      </c>
      <c r="B11" s="21"/>
      <c r="C11" s="21"/>
      <c r="D11" s="22" t="e">
        <f t="shared" si="0"/>
        <v>#DIV/0!</v>
      </c>
      <c r="E11" s="15" t="e">
        <f t="shared" si="1"/>
        <v>#DIV/0!</v>
      </c>
      <c r="N11" s="62" t="s">
        <v>13</v>
      </c>
      <c r="O11" s="63"/>
      <c r="P11" s="63"/>
      <c r="Q11" s="63"/>
      <c r="R11" s="63"/>
      <c r="S11" s="63"/>
      <c r="T11" s="63"/>
      <c r="U11" s="63"/>
      <c r="V11" s="63"/>
      <c r="W11" s="63"/>
    </row>
    <row r="12" spans="1:23">
      <c r="A12" s="3">
        <v>50</v>
      </c>
      <c r="B12" s="21"/>
      <c r="C12" s="21"/>
      <c r="D12" s="22" t="e">
        <f t="shared" si="0"/>
        <v>#DIV/0!</v>
      </c>
      <c r="E12" s="15" t="e">
        <f t="shared" si="1"/>
        <v>#DIV/0!</v>
      </c>
      <c r="N12" s="63" t="s">
        <v>14</v>
      </c>
      <c r="O12" s="63"/>
      <c r="P12" s="63"/>
      <c r="Q12" s="63"/>
      <c r="R12" s="63"/>
      <c r="S12" s="63"/>
      <c r="T12" s="63"/>
      <c r="U12" s="63"/>
      <c r="V12" s="63"/>
      <c r="W12" s="63"/>
    </row>
    <row r="13" spans="1:23">
      <c r="A13" s="3">
        <v>60</v>
      </c>
      <c r="B13" s="21"/>
      <c r="C13" s="21"/>
      <c r="D13" s="22" t="e">
        <f t="shared" si="0"/>
        <v>#DIV/0!</v>
      </c>
      <c r="E13" s="15" t="e">
        <f t="shared" si="1"/>
        <v>#DIV/0!</v>
      </c>
      <c r="N13" s="63" t="s">
        <v>15</v>
      </c>
      <c r="O13" s="63"/>
      <c r="P13" s="63"/>
      <c r="Q13" s="63"/>
      <c r="R13" s="63"/>
      <c r="S13" s="63"/>
      <c r="T13" s="63"/>
      <c r="U13" s="63"/>
      <c r="V13" s="63"/>
      <c r="W13" s="63"/>
    </row>
    <row r="14" spans="1:23">
      <c r="A14" s="3">
        <v>80</v>
      </c>
      <c r="B14" s="21"/>
      <c r="C14" s="21"/>
      <c r="D14" s="22" t="e">
        <f t="shared" si="0"/>
        <v>#DIV/0!</v>
      </c>
      <c r="E14" s="15" t="e">
        <f t="shared" si="1"/>
        <v>#DIV/0!</v>
      </c>
      <c r="N14" s="63" t="s">
        <v>16</v>
      </c>
      <c r="O14" s="63"/>
      <c r="P14" s="63"/>
      <c r="Q14" s="63"/>
      <c r="R14" s="63"/>
      <c r="S14" s="63"/>
      <c r="T14" s="63"/>
      <c r="U14" s="63"/>
      <c r="V14" s="63"/>
      <c r="W14" s="63"/>
    </row>
    <row r="15" spans="1:23">
      <c r="A15" s="3">
        <v>100</v>
      </c>
      <c r="B15" s="21"/>
      <c r="C15" s="21"/>
      <c r="D15" s="22" t="e">
        <f t="shared" si="0"/>
        <v>#DIV/0!</v>
      </c>
      <c r="E15" s="15" t="e">
        <f t="shared" si="1"/>
        <v>#DIV/0!</v>
      </c>
      <c r="N15" s="63" t="s">
        <v>17</v>
      </c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>
      <c r="A16" s="48" t="s">
        <v>18</v>
      </c>
      <c r="B16" s="48"/>
      <c r="C16" s="48"/>
      <c r="D16" s="48"/>
      <c r="E16" s="48"/>
      <c r="N16" s="63" t="s">
        <v>19</v>
      </c>
      <c r="O16" s="63"/>
      <c r="P16" s="63"/>
      <c r="Q16" s="63"/>
      <c r="R16" s="63"/>
      <c r="S16" s="63"/>
      <c r="T16" s="63"/>
      <c r="U16" s="63"/>
      <c r="V16" s="63"/>
      <c r="W16" s="63"/>
    </row>
    <row r="17" spans="1:23">
      <c r="A17" s="48"/>
      <c r="B17" s="48"/>
      <c r="C17" s="48"/>
      <c r="D17" s="48"/>
      <c r="E17" s="48"/>
      <c r="N17" s="63" t="s">
        <v>20</v>
      </c>
      <c r="O17" s="63"/>
      <c r="P17" s="63"/>
      <c r="Q17" s="63"/>
      <c r="R17" s="63"/>
      <c r="S17" s="63"/>
      <c r="T17" s="63"/>
      <c r="U17" s="63"/>
      <c r="V17" s="63"/>
      <c r="W17" s="63"/>
    </row>
    <row r="18" spans="1:23">
      <c r="A18" s="48"/>
      <c r="B18" s="48"/>
      <c r="C18" s="48"/>
      <c r="D18" s="48"/>
      <c r="E18" s="48"/>
      <c r="N18" s="63" t="s">
        <v>21</v>
      </c>
      <c r="O18" s="63"/>
      <c r="P18" s="63"/>
      <c r="Q18" s="63"/>
      <c r="R18" s="63"/>
      <c r="S18" s="63"/>
      <c r="T18" s="63"/>
      <c r="U18" s="63"/>
      <c r="V18" s="63"/>
      <c r="W18" s="63"/>
    </row>
    <row r="19" spans="1:23">
      <c r="A19" s="48"/>
      <c r="B19" s="48"/>
      <c r="C19" s="48"/>
      <c r="D19" s="48"/>
      <c r="E19" s="48"/>
      <c r="N19" s="63" t="s">
        <v>22</v>
      </c>
      <c r="O19" s="63"/>
      <c r="P19" s="63"/>
      <c r="Q19" s="63"/>
      <c r="R19" s="63"/>
      <c r="S19" s="63"/>
      <c r="T19" s="63"/>
      <c r="U19" s="63"/>
      <c r="V19" s="63"/>
      <c r="W19" s="63"/>
    </row>
    <row r="20" spans="1:23">
      <c r="A20" s="4"/>
      <c r="B20" s="23" t="s">
        <v>23</v>
      </c>
      <c r="C20" s="27" t="e">
        <f>SLOPE(E8:E15,A8:A15)</f>
        <v>#DIV/0!</v>
      </c>
      <c r="D20" s="24" t="s">
        <v>24</v>
      </c>
      <c r="E20" s="25" t="e">
        <f>INTERCEPT(E8:E15,A8:A15)</f>
        <v>#DIV/0!</v>
      </c>
      <c r="N20" s="63" t="s">
        <v>25</v>
      </c>
      <c r="O20" s="63"/>
      <c r="P20" s="63"/>
      <c r="Q20" s="63"/>
      <c r="R20" s="63"/>
      <c r="S20" s="63"/>
      <c r="T20" s="63"/>
      <c r="U20" s="63"/>
      <c r="V20" s="63"/>
      <c r="W20" s="63"/>
    </row>
    <row r="21" spans="1:23">
      <c r="N21" s="41" t="s">
        <v>26</v>
      </c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26.25" customHeight="1">
      <c r="A22" s="5"/>
      <c r="B22" s="6"/>
      <c r="C22" s="42" t="s">
        <v>7</v>
      </c>
      <c r="D22" s="42"/>
      <c r="E22" s="42"/>
      <c r="F22" s="7" t="s">
        <v>8</v>
      </c>
      <c r="G22" s="8" t="s">
        <v>27</v>
      </c>
      <c r="H22" s="8" t="s">
        <v>28</v>
      </c>
      <c r="I22" s="8" t="s">
        <v>29</v>
      </c>
      <c r="J22" s="8" t="s">
        <v>30</v>
      </c>
      <c r="K22" s="44" t="s">
        <v>31</v>
      </c>
      <c r="L22" s="44"/>
      <c r="M22" s="9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>
      <c r="A23" s="32" t="s">
        <v>32</v>
      </c>
      <c r="B23" s="10" t="s">
        <v>33</v>
      </c>
      <c r="C23" s="11"/>
      <c r="D23" s="11"/>
      <c r="E23" s="11"/>
      <c r="F23" s="12" t="e">
        <f>AVERAGE(C23:E23)</f>
        <v>#DIV/0!</v>
      </c>
      <c r="G23" s="33" t="e">
        <f>F23-F24</f>
        <v>#DIV/0!</v>
      </c>
      <c r="H23" s="34"/>
      <c r="I23" s="45"/>
      <c r="J23" s="46"/>
      <c r="K23" s="40" t="e">
        <f>(G23-$E$20)/$C$20*(0.23+H23)/(0.03+H23)*0.1/H23*I23</f>
        <v>#DIV/0!</v>
      </c>
      <c r="L23" s="40"/>
    </row>
    <row r="24" spans="1:23" ht="15.75" thickBot="1">
      <c r="A24" s="32"/>
      <c r="B24" s="13" t="s">
        <v>34</v>
      </c>
      <c r="C24" s="14"/>
      <c r="D24" s="14"/>
      <c r="E24" s="14"/>
      <c r="F24" s="15" t="e">
        <f>AVERAGE(C24:E24)</f>
        <v>#DIV/0!</v>
      </c>
      <c r="G24" s="33"/>
      <c r="H24" s="35"/>
      <c r="I24" s="45"/>
      <c r="J24" s="47"/>
      <c r="K24" s="40"/>
      <c r="L24" s="40"/>
      <c r="N24" s="26"/>
    </row>
    <row r="25" spans="1:23">
      <c r="A25" s="32" t="s">
        <v>35</v>
      </c>
      <c r="B25" s="10" t="s">
        <v>33</v>
      </c>
      <c r="C25" s="16"/>
      <c r="D25" s="16"/>
      <c r="E25" s="16"/>
      <c r="F25" s="17" t="e">
        <f>AVERAGE(C25:E25)</f>
        <v>#DIV/0!</v>
      </c>
      <c r="G25" s="33" t="e">
        <f>F25-F26</f>
        <v>#DIV/0!</v>
      </c>
      <c r="H25" s="34"/>
      <c r="I25" s="36"/>
      <c r="J25" s="38"/>
      <c r="K25" s="28" t="e">
        <f>(G25-$E$20)/$C$20*(0.23+H25)/(0.03+H25)/(H25*J25)*I25</f>
        <v>#DIV/0!</v>
      </c>
      <c r="L25" s="29"/>
    </row>
    <row r="26" spans="1:23">
      <c r="A26" s="32"/>
      <c r="B26" s="13" t="s">
        <v>34</v>
      </c>
      <c r="C26" s="18"/>
      <c r="D26" s="18"/>
      <c r="E26" s="18"/>
      <c r="F26" s="19" t="e">
        <f>AVERAGE(C26:E26)</f>
        <v>#DIV/0!</v>
      </c>
      <c r="G26" s="33"/>
      <c r="H26" s="35"/>
      <c r="I26" s="37"/>
      <c r="J26" s="39"/>
      <c r="K26" s="30"/>
      <c r="L26" s="31"/>
    </row>
    <row r="27" spans="1:23">
      <c r="G27" s="20"/>
    </row>
  </sheetData>
  <mergeCells count="37">
    <mergeCell ref="N13:W13"/>
    <mergeCell ref="N2:W2"/>
    <mergeCell ref="N3:W3"/>
    <mergeCell ref="N4:W5"/>
    <mergeCell ref="A5:E6"/>
    <mergeCell ref="N6:W6"/>
    <mergeCell ref="N7:W7"/>
    <mergeCell ref="N8:W9"/>
    <mergeCell ref="N10:W10"/>
    <mergeCell ref="N11:W11"/>
    <mergeCell ref="N12:W12"/>
    <mergeCell ref="B7:C7"/>
    <mergeCell ref="A1:L3"/>
    <mergeCell ref="N14:W14"/>
    <mergeCell ref="N15:W15"/>
    <mergeCell ref="A16:E19"/>
    <mergeCell ref="N16:W16"/>
    <mergeCell ref="N17:W17"/>
    <mergeCell ref="N18:W18"/>
    <mergeCell ref="N19:W19"/>
    <mergeCell ref="A23:A24"/>
    <mergeCell ref="G23:G24"/>
    <mergeCell ref="H23:H24"/>
    <mergeCell ref="I23:I24"/>
    <mergeCell ref="J23:J24"/>
    <mergeCell ref="K23:L24"/>
    <mergeCell ref="N20:W20"/>
    <mergeCell ref="N21:W21"/>
    <mergeCell ref="C22:E22"/>
    <mergeCell ref="N22:W22"/>
    <mergeCell ref="K22:L22"/>
    <mergeCell ref="K25:L26"/>
    <mergeCell ref="A25:A26"/>
    <mergeCell ref="G25:G26"/>
    <mergeCell ref="H25:H26"/>
    <mergeCell ref="I25:I26"/>
    <mergeCell ref="J25:J26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"/>
  <sheetViews>
    <sheetView tabSelected="1" workbookViewId="0">
      <selection activeCell="P25" sqref="P25"/>
    </sheetView>
  </sheetViews>
  <sheetFormatPr defaultRowHeight="15"/>
  <cols>
    <col min="1" max="1" width="12.875" style="1" customWidth="1"/>
    <col min="2" max="2" width="10.125" style="1" customWidth="1"/>
    <col min="3" max="4" width="9" style="1"/>
    <col min="5" max="5" width="9.875" style="1" customWidth="1"/>
    <col min="6" max="6" width="11.875" style="1" customWidth="1"/>
    <col min="7" max="7" width="9.875" style="1" bestFit="1" customWidth="1"/>
    <col min="8" max="8" width="9.875" style="1" customWidth="1"/>
    <col min="9" max="16384" width="9" style="1"/>
  </cols>
  <sheetData>
    <row r="1" spans="1:2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23" ht="15.7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N2" s="49" t="s">
        <v>1</v>
      </c>
      <c r="O2" s="50"/>
      <c r="P2" s="50"/>
      <c r="Q2" s="50"/>
      <c r="R2" s="50"/>
      <c r="S2" s="50"/>
      <c r="T2" s="50"/>
      <c r="U2" s="50"/>
      <c r="V2" s="50"/>
      <c r="W2" s="50"/>
    </row>
    <row r="3" spans="1:2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51" t="s">
        <v>2</v>
      </c>
      <c r="O3" s="52"/>
      <c r="P3" s="52"/>
      <c r="Q3" s="52"/>
      <c r="R3" s="52"/>
      <c r="S3" s="52"/>
      <c r="T3" s="52"/>
      <c r="U3" s="52"/>
      <c r="V3" s="52"/>
      <c r="W3" s="53"/>
    </row>
    <row r="4" spans="1:23">
      <c r="N4" s="32" t="s">
        <v>3</v>
      </c>
      <c r="O4" s="32"/>
      <c r="P4" s="32"/>
      <c r="Q4" s="32"/>
      <c r="R4" s="32"/>
      <c r="S4" s="32"/>
      <c r="T4" s="32"/>
      <c r="U4" s="32"/>
      <c r="V4" s="32"/>
      <c r="W4" s="32"/>
    </row>
    <row r="5" spans="1:23">
      <c r="A5" s="54" t="s">
        <v>4</v>
      </c>
      <c r="B5" s="54"/>
      <c r="C5" s="54"/>
      <c r="D5" s="54"/>
      <c r="E5" s="54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>
      <c r="A6" s="54"/>
      <c r="B6" s="54"/>
      <c r="C6" s="54"/>
      <c r="D6" s="54"/>
      <c r="E6" s="54"/>
      <c r="N6" s="55" t="s">
        <v>5</v>
      </c>
      <c r="O6" s="55"/>
      <c r="P6" s="55"/>
      <c r="Q6" s="55"/>
      <c r="R6" s="55"/>
      <c r="S6" s="55"/>
      <c r="T6" s="55"/>
      <c r="U6" s="55"/>
      <c r="V6" s="55"/>
      <c r="W6" s="55"/>
    </row>
    <row r="7" spans="1:23" ht="30">
      <c r="A7" s="2" t="s">
        <v>6</v>
      </c>
      <c r="B7" s="60" t="s">
        <v>7</v>
      </c>
      <c r="C7" s="60"/>
      <c r="D7" s="2" t="s">
        <v>8</v>
      </c>
      <c r="E7" s="2" t="s">
        <v>9</v>
      </c>
      <c r="N7" s="56" t="s">
        <v>10</v>
      </c>
      <c r="O7" s="57"/>
      <c r="P7" s="57"/>
      <c r="Q7" s="57"/>
      <c r="R7" s="57"/>
      <c r="S7" s="57"/>
      <c r="T7" s="57"/>
      <c r="U7" s="57"/>
      <c r="V7" s="57"/>
      <c r="W7" s="58"/>
    </row>
    <row r="8" spans="1:23">
      <c r="A8" s="3">
        <v>0</v>
      </c>
      <c r="B8" s="21">
        <v>6.7000000000000004E-2</v>
      </c>
      <c r="C8" s="21">
        <v>6.9000000000000006E-2</v>
      </c>
      <c r="D8" s="22">
        <f>AVERAGE(B8:C8)</f>
        <v>6.8000000000000005E-2</v>
      </c>
      <c r="E8" s="15">
        <f>D8-$D$8</f>
        <v>0</v>
      </c>
      <c r="N8" s="32" t="s">
        <v>11</v>
      </c>
      <c r="O8" s="32"/>
      <c r="P8" s="32"/>
      <c r="Q8" s="32"/>
      <c r="R8" s="32"/>
      <c r="S8" s="32"/>
      <c r="T8" s="32"/>
      <c r="U8" s="32"/>
      <c r="V8" s="32"/>
      <c r="W8" s="32"/>
    </row>
    <row r="9" spans="1:23">
      <c r="A9" s="3">
        <v>10</v>
      </c>
      <c r="B9" s="21">
        <v>0.108</v>
      </c>
      <c r="C9" s="21">
        <v>0.11</v>
      </c>
      <c r="D9" s="22">
        <f t="shared" ref="D9:D15" si="0">AVERAGE(B9:C9)</f>
        <v>0.109</v>
      </c>
      <c r="E9" s="15">
        <f t="shared" ref="E9:E15" si="1">D9-$D$8</f>
        <v>4.0999999999999995E-2</v>
      </c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3">
        <v>20</v>
      </c>
      <c r="B10" s="21">
        <v>0.152</v>
      </c>
      <c r="C10" s="21">
        <v>0.15</v>
      </c>
      <c r="D10" s="22">
        <f t="shared" si="0"/>
        <v>0.151</v>
      </c>
      <c r="E10" s="15">
        <f t="shared" si="1"/>
        <v>8.299999999999999E-2</v>
      </c>
      <c r="N10" s="59" t="s">
        <v>12</v>
      </c>
      <c r="O10" s="59"/>
      <c r="P10" s="59"/>
      <c r="Q10" s="59"/>
      <c r="R10" s="59"/>
      <c r="S10" s="59"/>
      <c r="T10" s="59"/>
      <c r="U10" s="59"/>
      <c r="V10" s="59"/>
      <c r="W10" s="59"/>
    </row>
    <row r="11" spans="1:23">
      <c r="A11" s="3">
        <v>40</v>
      </c>
      <c r="B11" s="21">
        <v>0.23300000000000001</v>
      </c>
      <c r="C11" s="21">
        <v>0.23</v>
      </c>
      <c r="D11" s="22">
        <f t="shared" si="0"/>
        <v>0.23150000000000001</v>
      </c>
      <c r="E11" s="15">
        <f t="shared" si="1"/>
        <v>0.16350000000000001</v>
      </c>
      <c r="N11" s="62" t="s">
        <v>13</v>
      </c>
      <c r="O11" s="63"/>
      <c r="P11" s="63"/>
      <c r="Q11" s="63"/>
      <c r="R11" s="63"/>
      <c r="S11" s="63"/>
      <c r="T11" s="63"/>
      <c r="U11" s="63"/>
      <c r="V11" s="63"/>
      <c r="W11" s="63"/>
    </row>
    <row r="12" spans="1:23">
      <c r="A12" s="3">
        <v>50</v>
      </c>
      <c r="B12" s="21">
        <v>0.27800000000000002</v>
      </c>
      <c r="C12" s="21">
        <v>0.27400000000000002</v>
      </c>
      <c r="D12" s="22">
        <f t="shared" si="0"/>
        <v>0.27600000000000002</v>
      </c>
      <c r="E12" s="15">
        <f t="shared" si="1"/>
        <v>0.20800000000000002</v>
      </c>
      <c r="N12" s="63" t="s">
        <v>14</v>
      </c>
      <c r="O12" s="63"/>
      <c r="P12" s="63"/>
      <c r="Q12" s="63"/>
      <c r="R12" s="63"/>
      <c r="S12" s="63"/>
      <c r="T12" s="63"/>
      <c r="U12" s="63"/>
      <c r="V12" s="63"/>
      <c r="W12" s="63"/>
    </row>
    <row r="13" spans="1:23">
      <c r="A13" s="3">
        <v>60</v>
      </c>
      <c r="B13" s="21">
        <v>0.317</v>
      </c>
      <c r="C13" s="21">
        <v>0.315</v>
      </c>
      <c r="D13" s="22">
        <f t="shared" si="0"/>
        <v>0.316</v>
      </c>
      <c r="E13" s="15">
        <f t="shared" si="1"/>
        <v>0.248</v>
      </c>
      <c r="N13" s="63" t="s">
        <v>15</v>
      </c>
      <c r="O13" s="63"/>
      <c r="P13" s="63"/>
      <c r="Q13" s="63"/>
      <c r="R13" s="63"/>
      <c r="S13" s="63"/>
      <c r="T13" s="63"/>
      <c r="U13" s="63"/>
      <c r="V13" s="63"/>
      <c r="W13" s="63"/>
    </row>
    <row r="14" spans="1:23">
      <c r="A14" s="3">
        <v>80</v>
      </c>
      <c r="B14" s="21">
        <v>0.4</v>
      </c>
      <c r="C14" s="21">
        <v>0.4</v>
      </c>
      <c r="D14" s="22">
        <f t="shared" si="0"/>
        <v>0.4</v>
      </c>
      <c r="E14" s="15">
        <f t="shared" si="1"/>
        <v>0.33200000000000002</v>
      </c>
      <c r="N14" s="63" t="s">
        <v>16</v>
      </c>
      <c r="O14" s="63"/>
      <c r="P14" s="63"/>
      <c r="Q14" s="63"/>
      <c r="R14" s="63"/>
      <c r="S14" s="63"/>
      <c r="T14" s="63"/>
      <c r="U14" s="63"/>
      <c r="V14" s="63"/>
      <c r="W14" s="63"/>
    </row>
    <row r="15" spans="1:23">
      <c r="A15" s="3">
        <v>100</v>
      </c>
      <c r="B15" s="21">
        <v>0.48299999999999998</v>
      </c>
      <c r="C15" s="21">
        <v>0.48</v>
      </c>
      <c r="D15" s="22">
        <f t="shared" si="0"/>
        <v>0.48149999999999998</v>
      </c>
      <c r="E15" s="15">
        <f t="shared" si="1"/>
        <v>0.41349999999999998</v>
      </c>
      <c r="N15" s="63" t="s">
        <v>17</v>
      </c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>
      <c r="A16" s="48" t="s">
        <v>18</v>
      </c>
      <c r="B16" s="48"/>
      <c r="C16" s="48"/>
      <c r="D16" s="48"/>
      <c r="E16" s="48"/>
      <c r="N16" s="63" t="s">
        <v>19</v>
      </c>
      <c r="O16" s="63"/>
      <c r="P16" s="63"/>
      <c r="Q16" s="63"/>
      <c r="R16" s="63"/>
      <c r="S16" s="63"/>
      <c r="T16" s="63"/>
      <c r="U16" s="63"/>
      <c r="V16" s="63"/>
      <c r="W16" s="63"/>
    </row>
    <row r="17" spans="1:23">
      <c r="A17" s="48"/>
      <c r="B17" s="48"/>
      <c r="C17" s="48"/>
      <c r="D17" s="48"/>
      <c r="E17" s="48"/>
      <c r="N17" s="63" t="s">
        <v>20</v>
      </c>
      <c r="O17" s="63"/>
      <c r="P17" s="63"/>
      <c r="Q17" s="63"/>
      <c r="R17" s="63"/>
      <c r="S17" s="63"/>
      <c r="T17" s="63"/>
      <c r="U17" s="63"/>
      <c r="V17" s="63"/>
      <c r="W17" s="63"/>
    </row>
    <row r="18" spans="1:23">
      <c r="A18" s="48"/>
      <c r="B18" s="48"/>
      <c r="C18" s="48"/>
      <c r="D18" s="48"/>
      <c r="E18" s="48"/>
      <c r="N18" s="63" t="s">
        <v>21</v>
      </c>
      <c r="O18" s="63"/>
      <c r="P18" s="63"/>
      <c r="Q18" s="63"/>
      <c r="R18" s="63"/>
      <c r="S18" s="63"/>
      <c r="T18" s="63"/>
      <c r="U18" s="63"/>
      <c r="V18" s="63"/>
      <c r="W18" s="63"/>
    </row>
    <row r="19" spans="1:23">
      <c r="A19" s="48"/>
      <c r="B19" s="48"/>
      <c r="C19" s="48"/>
      <c r="D19" s="48"/>
      <c r="E19" s="48"/>
      <c r="N19" s="63" t="s">
        <v>22</v>
      </c>
      <c r="O19" s="63"/>
      <c r="P19" s="63"/>
      <c r="Q19" s="63"/>
      <c r="R19" s="63"/>
      <c r="S19" s="63"/>
      <c r="T19" s="63"/>
      <c r="U19" s="63"/>
      <c r="V19" s="63"/>
      <c r="W19" s="63"/>
    </row>
    <row r="20" spans="1:23">
      <c r="A20" s="4"/>
      <c r="B20" s="23" t="s">
        <v>23</v>
      </c>
      <c r="C20" s="27">
        <f>SLOPE(E8:E15,A8:A15)</f>
        <v>4.1422619047619047E-3</v>
      </c>
      <c r="D20" s="24" t="s">
        <v>24</v>
      </c>
      <c r="E20" s="25">
        <f>INTERCEPT(E8:E15,A8:A15)</f>
        <v>-2.7678571428568777E-4</v>
      </c>
      <c r="N20" s="63" t="s">
        <v>25</v>
      </c>
      <c r="O20" s="63"/>
      <c r="P20" s="63"/>
      <c r="Q20" s="63"/>
      <c r="R20" s="63"/>
      <c r="S20" s="63"/>
      <c r="T20" s="63"/>
      <c r="U20" s="63"/>
      <c r="V20" s="63"/>
      <c r="W20" s="63"/>
    </row>
    <row r="21" spans="1:23">
      <c r="N21" s="41" t="s">
        <v>26</v>
      </c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26.25" customHeight="1">
      <c r="A22" s="5"/>
      <c r="B22" s="6"/>
      <c r="C22" s="42" t="s">
        <v>7</v>
      </c>
      <c r="D22" s="42"/>
      <c r="E22" s="42"/>
      <c r="F22" s="7" t="s">
        <v>8</v>
      </c>
      <c r="G22" s="8" t="s">
        <v>27</v>
      </c>
      <c r="H22" s="8" t="s">
        <v>28</v>
      </c>
      <c r="I22" s="8" t="s">
        <v>29</v>
      </c>
      <c r="J22" s="8" t="s">
        <v>30</v>
      </c>
      <c r="K22" s="44" t="s">
        <v>31</v>
      </c>
      <c r="L22" s="44"/>
      <c r="M22" s="9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>
      <c r="A23" s="32" t="s">
        <v>32</v>
      </c>
      <c r="B23" s="10" t="s">
        <v>33</v>
      </c>
      <c r="C23" s="11">
        <v>0.35899999999999999</v>
      </c>
      <c r="D23" s="11">
        <v>0.35299999999999998</v>
      </c>
      <c r="E23" s="11">
        <v>0.35499999999999998</v>
      </c>
      <c r="F23" s="12">
        <f>AVERAGE(C23:E23)</f>
        <v>0.35566666666666663</v>
      </c>
      <c r="G23" s="33">
        <f>F23-F24</f>
        <v>0.14033333333333328</v>
      </c>
      <c r="H23" s="34">
        <v>0.02</v>
      </c>
      <c r="I23" s="45">
        <v>4</v>
      </c>
      <c r="J23" s="46"/>
      <c r="K23" s="40">
        <f>(G23-$E$20)/$C$20*(0.23+H23)/(0.03+H23)*0.1/H23*I23</f>
        <v>3394.5250754418721</v>
      </c>
      <c r="L23" s="40"/>
    </row>
    <row r="24" spans="1:23" ht="15.75" thickBot="1">
      <c r="A24" s="32"/>
      <c r="B24" s="13" t="s">
        <v>34</v>
      </c>
      <c r="C24" s="14">
        <v>0.22800000000000001</v>
      </c>
      <c r="D24" s="14">
        <v>0.20300000000000001</v>
      </c>
      <c r="E24" s="14">
        <v>0.215</v>
      </c>
      <c r="F24" s="15">
        <f>AVERAGE(C24:E24)</f>
        <v>0.21533333333333335</v>
      </c>
      <c r="G24" s="33"/>
      <c r="H24" s="35"/>
      <c r="I24" s="45"/>
      <c r="J24" s="47"/>
      <c r="K24" s="40"/>
      <c r="L24" s="40"/>
      <c r="N24" s="26"/>
    </row>
    <row r="25" spans="1:23">
      <c r="A25" s="32" t="s">
        <v>35</v>
      </c>
      <c r="B25" s="10" t="s">
        <v>33</v>
      </c>
      <c r="C25" s="16">
        <v>0.373</v>
      </c>
      <c r="D25" s="16">
        <v>0.38100000000000001</v>
      </c>
      <c r="E25" s="16">
        <v>0.379</v>
      </c>
      <c r="F25" s="17">
        <f>AVERAGE(C25:E25)</f>
        <v>0.37766666666666665</v>
      </c>
      <c r="G25" s="33">
        <f>F25-F26</f>
        <v>0.14566666666666664</v>
      </c>
      <c r="H25" s="34">
        <v>0.02</v>
      </c>
      <c r="I25" s="36">
        <v>10</v>
      </c>
      <c r="J25" s="38">
        <v>4.4000000000000004</v>
      </c>
      <c r="K25" s="28">
        <f>(G25-$E$20)/$C$20*(0.23+H25)/(0.03+H25)/(H25*J25)*I25</f>
        <v>20018.631856719217</v>
      </c>
      <c r="L25" s="29"/>
    </row>
    <row r="26" spans="1:23">
      <c r="A26" s="32"/>
      <c r="B26" s="13" t="s">
        <v>34</v>
      </c>
      <c r="C26" s="18">
        <v>0.23100000000000001</v>
      </c>
      <c r="D26" s="18">
        <v>0.23200000000000001</v>
      </c>
      <c r="E26" s="18">
        <v>0.23300000000000001</v>
      </c>
      <c r="F26" s="19">
        <f>AVERAGE(C26:E26)</f>
        <v>0.23200000000000001</v>
      </c>
      <c r="G26" s="33"/>
      <c r="H26" s="35"/>
      <c r="I26" s="37"/>
      <c r="J26" s="39"/>
      <c r="K26" s="30"/>
      <c r="L26" s="31"/>
    </row>
    <row r="27" spans="1:23">
      <c r="G27" s="20"/>
    </row>
  </sheetData>
  <mergeCells count="37">
    <mergeCell ref="N11:W11"/>
    <mergeCell ref="N12:W12"/>
    <mergeCell ref="N13:W13"/>
    <mergeCell ref="A1:L3"/>
    <mergeCell ref="N2:W2"/>
    <mergeCell ref="N3:W3"/>
    <mergeCell ref="N4:W5"/>
    <mergeCell ref="A5:E6"/>
    <mergeCell ref="N6:W6"/>
    <mergeCell ref="B7:C7"/>
    <mergeCell ref="N7:W7"/>
    <mergeCell ref="N8:W9"/>
    <mergeCell ref="N10:W10"/>
    <mergeCell ref="A23:A24"/>
    <mergeCell ref="G23:G24"/>
    <mergeCell ref="I23:I24"/>
    <mergeCell ref="J23:J24"/>
    <mergeCell ref="K23:L24"/>
    <mergeCell ref="H23:H24"/>
    <mergeCell ref="N20:W20"/>
    <mergeCell ref="N21:W21"/>
    <mergeCell ref="C22:E22"/>
    <mergeCell ref="K22:L22"/>
    <mergeCell ref="N22:W22"/>
    <mergeCell ref="N14:W14"/>
    <mergeCell ref="N15:W15"/>
    <mergeCell ref="A16:E19"/>
    <mergeCell ref="N16:W16"/>
    <mergeCell ref="N17:W17"/>
    <mergeCell ref="N18:W18"/>
    <mergeCell ref="N19:W19"/>
    <mergeCell ref="A25:A26"/>
    <mergeCell ref="G25:G26"/>
    <mergeCell ref="I25:I26"/>
    <mergeCell ref="J25:J26"/>
    <mergeCell ref="K25:L26"/>
    <mergeCell ref="H25:H26"/>
  </mergeCells>
  <phoneticPr fontId="2" type="noConversion"/>
  <pageMargins left="0.7" right="0.7" top="0.75" bottom="0.75" header="0.3" footer="0.3"/>
  <pageSetup paperSize="0" orientation="portrait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C294555603E4DA293C2389DA9DDAF" ma:contentTypeVersion="5" ma:contentTypeDescription="Create a new document." ma:contentTypeScope="" ma:versionID="e5883d9f1e6e8bf947ce30b92f867144">
  <xsd:schema xmlns:xsd="http://www.w3.org/2001/XMLSchema" xmlns:xs="http://www.w3.org/2001/XMLSchema" xmlns:p="http://schemas.microsoft.com/office/2006/metadata/properties" xmlns:ns2="ce576e1c-9a92-4a0e-8446-d89470922fce" xmlns:ns3="cbf2210f-1759-4589-8834-8c588a8e1d04" targetNamespace="http://schemas.microsoft.com/office/2006/metadata/properties" ma:root="true" ma:fieldsID="f6261bc3a1912fe8e9a80feed6763208" ns2:_="" ns3:_="">
    <xsd:import namespace="ce576e1c-9a92-4a0e-8446-d89470922fce"/>
    <xsd:import namespace="cbf2210f-1759-4589-8834-8c588a8e1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76e1c-9a92-4a0e-8446-d89470922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2210f-1759-4589-8834-8c588a8e1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5F98F-DFC3-46BD-8B76-2AB0BB5B06FC}"/>
</file>

<file path=customXml/itemProps2.xml><?xml version="1.0" encoding="utf-8"?>
<ds:datastoreItem xmlns:ds="http://schemas.openxmlformats.org/officeDocument/2006/customXml" ds:itemID="{87049F15-F2A3-407E-A736-22DCDB609ECF}"/>
</file>

<file path=customXml/itemProps3.xml><?xml version="1.0" encoding="utf-8"?>
<ds:datastoreItem xmlns:ds="http://schemas.openxmlformats.org/officeDocument/2006/customXml" ds:itemID="{18B755CF-DA67-419A-9C67-D71114EE8D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Naperstkow, Zoya</cp:lastModifiedBy>
  <cp:revision/>
  <dcterms:created xsi:type="dcterms:W3CDTF">2006-09-16T00:00:00Z</dcterms:created>
  <dcterms:modified xsi:type="dcterms:W3CDTF">2023-10-02T19:19:31Z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0x0101009EBC294555603E4DA293C2389DA9DDAF</vt:lpwstr>
  </property>
</Properties>
</file>