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004"/>
  <workbookPr filterPrivacy="1" defaultThemeVersion="124226"/>
  <xr:revisionPtr revIDLastSave="0" documentId="11_990C6FE56AC91B03D605C2CAE022FD9D770933FB" xr6:coauthVersionLast="47" xr6:coauthVersionMax="47" xr10:uidLastSave="{00000000-0000-0000-0000-000000000000}"/>
  <bookViews>
    <workbookView xWindow="240" yWindow="105" windowWidth="14805" windowHeight="8010" xr2:uid="{00000000-000D-0000-FFFF-FFFF00000000}"/>
  </bookViews>
  <sheets>
    <sheet name="TBARS" sheetId="1" r:id="rId1"/>
    <sheet name="Example analysis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2" l="1"/>
  <c r="C20" i="2"/>
  <c r="F24" i="1" l="1"/>
  <c r="F23" i="1"/>
  <c r="D15" i="1"/>
  <c r="D14" i="1"/>
  <c r="D13" i="1"/>
  <c r="D12" i="1"/>
  <c r="E12" i="1" s="1"/>
  <c r="D11" i="1"/>
  <c r="D10" i="1"/>
  <c r="D9" i="1"/>
  <c r="D8" i="1"/>
  <c r="E8" i="1" s="1"/>
  <c r="J24" i="2"/>
  <c r="E11" i="1" l="1"/>
  <c r="C20" i="1" s="1"/>
  <c r="E14" i="1"/>
  <c r="E13" i="1"/>
  <c r="E15" i="1"/>
  <c r="E10" i="1"/>
  <c r="G23" i="1"/>
  <c r="G24" i="1"/>
  <c r="E9" i="1"/>
  <c r="F24" i="2"/>
  <c r="F23" i="2"/>
  <c r="E20" i="1" l="1"/>
  <c r="J23" i="1" s="1"/>
  <c r="D15" i="2"/>
  <c r="D14" i="2"/>
  <c r="D13" i="2"/>
  <c r="D12" i="2"/>
  <c r="D11" i="2"/>
  <c r="D10" i="2"/>
  <c r="D9" i="2"/>
  <c r="D8" i="2"/>
  <c r="J24" i="1" l="1"/>
  <c r="E8" i="2"/>
  <c r="G24" i="2"/>
  <c r="G23" i="2"/>
  <c r="J23" i="2" s="1"/>
  <c r="E13" i="2"/>
  <c r="E12" i="2"/>
  <c r="E14" i="2"/>
  <c r="E9" i="2"/>
  <c r="E15" i="2"/>
  <c r="E10" i="2"/>
  <c r="E11" i="2"/>
</calcChain>
</file>

<file path=xl/sharedStrings.xml><?xml version="1.0" encoding="utf-8"?>
<sst xmlns="http://schemas.openxmlformats.org/spreadsheetml/2006/main" count="64" uniqueCount="30">
  <si>
    <t>EEA021</t>
    <phoneticPr fontId="2" type="noConversion"/>
  </si>
  <si>
    <t>Calculation</t>
    <phoneticPr fontId="2" type="noConversion"/>
  </si>
  <si>
    <t>1.Serum (plasma) sample:</t>
    <phoneticPr fontId="2" type="noConversion"/>
  </si>
  <si>
    <t>TBARS (μmol/L) = (∆A - b) ÷ a × f</t>
    <phoneticPr fontId="2" type="noConversion"/>
  </si>
  <si>
    <t>Standard curve</t>
    <phoneticPr fontId="2" type="noConversion"/>
  </si>
  <si>
    <t>2.Tissue sample:</t>
    <phoneticPr fontId="2" type="noConversion"/>
  </si>
  <si>
    <t xml:space="preserve">TBARS (μmol/gprot) = (∆A - b) ÷ a × f ÷ Cpr
</t>
    <phoneticPr fontId="2" type="noConversion"/>
  </si>
  <si>
    <t>Concentration (μmol/L)</t>
    <phoneticPr fontId="2" type="noConversion"/>
  </si>
  <si>
    <t>OD Value</t>
    <phoneticPr fontId="2" type="noConversion"/>
  </si>
  <si>
    <t>Average OD</t>
    <phoneticPr fontId="2" type="noConversion"/>
  </si>
  <si>
    <t>Absoluted OD</t>
    <phoneticPr fontId="2" type="noConversion"/>
  </si>
  <si>
    <r>
      <rPr>
        <b/>
        <sz val="11"/>
        <color theme="1"/>
        <rFont val="Times New Roman"/>
        <family val="1"/>
      </rPr>
      <t>[Note]</t>
    </r>
    <r>
      <rPr>
        <b/>
        <sz val="11"/>
        <color theme="1"/>
        <rFont val="宋体"/>
        <family val="3"/>
        <charset val="134"/>
      </rPr>
      <t>：</t>
    </r>
    <phoneticPr fontId="2" type="noConversion"/>
  </si>
  <si>
    <t xml:space="preserve">y: The absolute OD value of standard (ODStandard – ODBlank); </t>
    <phoneticPr fontId="2" type="noConversion"/>
  </si>
  <si>
    <t>x: The concentration of standard.</t>
    <phoneticPr fontId="2" type="noConversion"/>
  </si>
  <si>
    <t>a: The slope of standard curve.</t>
    <phoneticPr fontId="2" type="noConversion"/>
  </si>
  <si>
    <t>b: The intercept of standard curve.</t>
    <phoneticPr fontId="2" type="noConversion"/>
  </si>
  <si>
    <t>f: Dilution factor of sample before tested.</t>
    <phoneticPr fontId="2" type="noConversion"/>
  </si>
  <si>
    <t>Cpr: Concentration of protein in sample (gprot/L)</t>
    <phoneticPr fontId="2" type="noConversion"/>
  </si>
  <si>
    <t>ΔA: Absolute OD (ODSample – ODBlank).</t>
    <phoneticPr fontId="2" type="noConversion"/>
  </si>
  <si>
    <t xml:space="preserve">Plot the standard curve by using OD value of standard and correspondent concentration as y-axis and x-axis respectively.The standard curve is: y= ax + b. </t>
    <phoneticPr fontId="2" type="noConversion"/>
  </si>
  <si>
    <t>a:</t>
    <phoneticPr fontId="2" type="noConversion"/>
  </si>
  <si>
    <t>b:</t>
    <phoneticPr fontId="2" type="noConversion"/>
  </si>
  <si>
    <r>
      <rPr>
        <sz val="11"/>
        <color theme="1"/>
        <rFont val="宋体"/>
        <family val="3"/>
        <charset val="134"/>
      </rPr>
      <t>△</t>
    </r>
    <r>
      <rPr>
        <sz val="11"/>
        <color theme="1"/>
        <rFont val="Times New Roman"/>
        <family val="1"/>
      </rPr>
      <t>A</t>
    </r>
    <phoneticPr fontId="2" type="noConversion"/>
  </si>
  <si>
    <t>f</t>
    <phoneticPr fontId="2" type="noConversion"/>
  </si>
  <si>
    <t>Cpr</t>
    <phoneticPr fontId="2" type="noConversion"/>
  </si>
  <si>
    <t xml:space="preserve">TBARS (μmol/L or μmol/gprot )            </t>
    <phoneticPr fontId="2" type="noConversion"/>
  </si>
  <si>
    <t>Serum (plasma) sample</t>
    <phoneticPr fontId="2" type="noConversion"/>
  </si>
  <si>
    <t>ODSample</t>
    <phoneticPr fontId="2" type="noConversion"/>
  </si>
  <si>
    <t>Tissue sample</t>
    <phoneticPr fontId="2" type="noConversion"/>
  </si>
  <si>
    <t xml:space="preserve">TBARS (μmol/L μmol/gprot )            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</si>
</sst>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00_ "/>
  </numFmts>
  <fonts count="9">
    <font>
      <sz val="11"/>
      <color theme="1"/>
      <name val="宋体"/>
      <family val="2"/>
      <scheme val="minor"/>
    </font>
    <font>
      <sz val="12"/>
      <color theme="1"/>
      <name val="Times New Roman"/>
      <family val="1"/>
    </font>
    <font>
      <sz val="9"/>
      <name val="宋体"/>
      <family val="3"/>
      <charset val="134"/>
      <scheme val="minor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sz val="11"/>
      <color rgb="FFFF000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6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2" borderId="0" xfId="0" applyFont="1" applyFill="1" applyAlignment="1">
      <alignment horizontal="center" vertical="center"/>
    </xf>
    <xf numFmtId="0" fontId="4" fillId="0" borderId="0" xfId="0" applyFont="1"/>
    <xf numFmtId="0" fontId="4" fillId="2" borderId="0" xfId="0" applyFont="1" applyFill="1" applyAlignment="1">
      <alignment vertical="center" wrapText="1"/>
    </xf>
    <xf numFmtId="0" fontId="4" fillId="3" borderId="2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/>
    </xf>
    <xf numFmtId="164" fontId="4" fillId="0" borderId="1" xfId="0" applyNumberFormat="1" applyFont="1" applyBorder="1" applyAlignment="1">
      <alignment horizontal="left" vertical="center"/>
    </xf>
    <xf numFmtId="164" fontId="4" fillId="0" borderId="4" xfId="0" applyNumberFormat="1" applyFont="1" applyBorder="1" applyAlignment="1">
      <alignment horizontal="left" vertical="center"/>
    </xf>
    <xf numFmtId="0" fontId="4" fillId="2" borderId="5" xfId="0" applyFont="1" applyFill="1" applyBorder="1" applyAlignment="1">
      <alignment wrapText="1"/>
    </xf>
    <xf numFmtId="0" fontId="4" fillId="2" borderId="6" xfId="0" applyFont="1" applyFill="1" applyBorder="1" applyAlignment="1">
      <alignment wrapText="1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164" fontId="4" fillId="0" borderId="8" xfId="0" applyNumberFormat="1" applyFont="1" applyBorder="1" applyAlignment="1">
      <alignment horizontal="left" vertical="center"/>
    </xf>
    <xf numFmtId="0" fontId="4" fillId="4" borderId="1" xfId="0" applyFont="1" applyFill="1" applyBorder="1" applyAlignment="1">
      <alignment horizontal="left"/>
    </xf>
    <xf numFmtId="164" fontId="4" fillId="0" borderId="1" xfId="0" applyNumberFormat="1" applyFont="1" applyBorder="1" applyAlignment="1">
      <alignment horizontal="left"/>
    </xf>
    <xf numFmtId="0" fontId="4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4" fillId="8" borderId="11" xfId="0" applyFont="1" applyFill="1" applyBorder="1" applyAlignment="1">
      <alignment horizontal="left" vertical="center"/>
    </xf>
    <xf numFmtId="0" fontId="4" fillId="8" borderId="12" xfId="0" applyFont="1" applyFill="1" applyBorder="1" applyAlignment="1">
      <alignment horizontal="left" vertical="center"/>
    </xf>
    <xf numFmtId="0" fontId="4" fillId="9" borderId="11" xfId="0" applyFont="1" applyFill="1" applyBorder="1" applyAlignment="1">
      <alignment horizontal="left" vertical="center"/>
    </xf>
    <xf numFmtId="0" fontId="4" fillId="9" borderId="12" xfId="0" applyFont="1" applyFill="1" applyBorder="1" applyAlignment="1">
      <alignment horizontal="left" vertical="center"/>
    </xf>
    <xf numFmtId="0" fontId="4" fillId="5" borderId="1" xfId="0" applyFont="1" applyFill="1" applyBorder="1" applyAlignment="1">
      <alignment horizontal="left" vertical="center"/>
    </xf>
    <xf numFmtId="0" fontId="4" fillId="7" borderId="1" xfId="0" applyFont="1" applyFill="1" applyBorder="1" applyAlignment="1">
      <alignment horizontal="left" vertical="center"/>
    </xf>
    <xf numFmtId="0" fontId="4" fillId="0" borderId="8" xfId="0" applyFont="1" applyBorder="1" applyAlignment="1">
      <alignment horizontal="left" vertical="center" wrapText="1"/>
    </xf>
    <xf numFmtId="0" fontId="4" fillId="5" borderId="9" xfId="0" applyFont="1" applyFill="1" applyBorder="1" applyAlignment="1">
      <alignment horizontal="left" vertical="center"/>
    </xf>
    <xf numFmtId="0" fontId="4" fillId="6" borderId="10" xfId="0" applyFont="1" applyFill="1" applyBorder="1" applyAlignment="1">
      <alignment horizontal="left" vertical="center"/>
    </xf>
    <xf numFmtId="165" fontId="4" fillId="0" borderId="0" xfId="0" applyNumberFormat="1" applyFont="1"/>
    <xf numFmtId="0" fontId="1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4" fillId="0" borderId="1" xfId="0" applyFont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/>
    </xf>
    <xf numFmtId="0" fontId="4" fillId="0" borderId="0" xfId="0" applyFont="1" applyAlignment="1">
      <alignment horizontal="left"/>
    </xf>
    <xf numFmtId="0" fontId="4" fillId="2" borderId="0" xfId="0" applyFont="1" applyFill="1" applyAlignment="1">
      <alignment horizontal="center" vertical="center" wrapText="1"/>
    </xf>
    <xf numFmtId="0" fontId="5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0" xfId="0" applyFont="1" applyFill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164" fontId="8" fillId="0" borderId="8" xfId="0" applyNumberFormat="1" applyFont="1" applyBorder="1" applyAlignment="1">
      <alignment horizontal="left" vertical="center"/>
    </xf>
    <xf numFmtId="164" fontId="8" fillId="0" borderId="1" xfId="0" applyNumberFormat="1" applyFont="1" applyBorder="1" applyAlignment="1">
      <alignment horizontal="left" vertical="center"/>
    </xf>
    <xf numFmtId="0" fontId="4" fillId="0" borderId="1" xfId="0" applyFont="1" applyBorder="1" applyAlignment="1"/>
    <xf numFmtId="0" fontId="4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zh-CN" sz="1800" b="0" i="0" baseline="0">
                <a:effectLst/>
                <a:latin typeface="Times New Roman" panose="02020603050405020304" pitchFamily="18" charset="0"/>
                <a:cs typeface="Times New Roman" panose="02020603050405020304" pitchFamily="18" charset="0"/>
              </a:rPr>
              <a:t>Standard Curve</a:t>
            </a:r>
            <a:endParaRPr lang="zh-CN" altLang="zh-CN">
              <a:effectLst/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3883652668416448"/>
                  <c:y val="1.7775590551181102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TBARS!$A$8:$A$15</c:f>
              <c:numCache>
                <c:formatCode>General</c:formatCode>
                <c:ptCount val="8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20</c:v>
                </c:pt>
                <c:pt idx="4">
                  <c:v>40</c:v>
                </c:pt>
                <c:pt idx="5">
                  <c:v>60</c:v>
                </c:pt>
                <c:pt idx="6">
                  <c:v>80</c:v>
                </c:pt>
                <c:pt idx="7">
                  <c:v>100</c:v>
                </c:pt>
              </c:numCache>
            </c:numRef>
          </c:xVal>
          <c:yVal>
            <c:numRef>
              <c:f>TBARS!$E$8:$E$15</c:f>
              <c:numCache>
                <c:formatCode>0.000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9EF5-4915-AEE9-46503A9922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15040160"/>
        <c:axId val="715042512"/>
      </c:scatterChart>
      <c:valAx>
        <c:axId val="7150401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5042512"/>
        <c:crosses val="autoZero"/>
        <c:crossBetween val="midCat"/>
      </c:valAx>
      <c:valAx>
        <c:axId val="715042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504016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zh-CN" sz="1800" b="0" i="0" baseline="0">
                <a:effectLst/>
                <a:latin typeface="Times New Roman" panose="02020603050405020304" pitchFamily="18" charset="0"/>
                <a:cs typeface="Times New Roman" panose="02020603050405020304" pitchFamily="18" charset="0"/>
              </a:rPr>
              <a:t>Standard Curve</a:t>
            </a:r>
            <a:endParaRPr lang="zh-CN" altLang="zh-CN">
              <a:effectLst/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35337882764654416"/>
                  <c:y val="1.2962962962962963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'Example analysis'!$A$8:$A$15</c:f>
              <c:numCache>
                <c:formatCode>General</c:formatCode>
                <c:ptCount val="8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20</c:v>
                </c:pt>
                <c:pt idx="4">
                  <c:v>40</c:v>
                </c:pt>
                <c:pt idx="5">
                  <c:v>60</c:v>
                </c:pt>
                <c:pt idx="6">
                  <c:v>80</c:v>
                </c:pt>
                <c:pt idx="7">
                  <c:v>100</c:v>
                </c:pt>
              </c:numCache>
            </c:numRef>
          </c:xVal>
          <c:yVal>
            <c:numRef>
              <c:f>'Example analysis'!$E$8:$E$15</c:f>
              <c:numCache>
                <c:formatCode>0.000</c:formatCode>
                <c:ptCount val="8"/>
                <c:pt idx="0">
                  <c:v>0</c:v>
                </c:pt>
                <c:pt idx="1">
                  <c:v>1.9000000000000003E-2</c:v>
                </c:pt>
                <c:pt idx="2">
                  <c:v>4.0499999999999994E-2</c:v>
                </c:pt>
                <c:pt idx="3">
                  <c:v>8.0500000000000002E-2</c:v>
                </c:pt>
                <c:pt idx="4">
                  <c:v>0.16049999999999998</c:v>
                </c:pt>
                <c:pt idx="5">
                  <c:v>0.24249999999999999</c:v>
                </c:pt>
                <c:pt idx="6">
                  <c:v>0.3165</c:v>
                </c:pt>
                <c:pt idx="7">
                  <c:v>0.38800000000000001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9559-4018-A9BB-CE63F7185E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15040944"/>
        <c:axId val="981952088"/>
      </c:scatterChart>
      <c:valAx>
        <c:axId val="7150409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81952088"/>
        <c:crosses val="autoZero"/>
        <c:crossBetween val="midCat"/>
      </c:valAx>
      <c:valAx>
        <c:axId val="981952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504094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142875</xdr:colOff>
      <xdr:row>3</xdr:row>
      <xdr:rowOff>157162</xdr:rowOff>
    </xdr:from>
    <xdr:to>
      <xdr:col>11</xdr:col>
      <xdr:colOff>209550</xdr:colOff>
      <xdr:row>17</xdr:row>
      <xdr:rowOff>42862</xdr:rowOff>
    </xdr:to>
    <xdr:graphicFrame macro="">
      <xdr:nvGraphicFramePr>
        <xdr:cNvPr id="4" name="图表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266700</xdr:colOff>
      <xdr:row>4</xdr:row>
      <xdr:rowOff>23812</xdr:rowOff>
    </xdr:from>
    <xdr:to>
      <xdr:col>11</xdr:col>
      <xdr:colOff>438150</xdr:colOff>
      <xdr:row>17</xdr:row>
      <xdr:rowOff>100012</xdr:rowOff>
    </xdr:to>
    <xdr:graphicFrame macro="">
      <xdr:nvGraphicFramePr>
        <xdr:cNvPr id="4" name="图表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24"/>
  <sheetViews>
    <sheetView tabSelected="1" workbookViewId="0">
      <selection activeCell="O24" sqref="O24"/>
    </sheetView>
  </sheetViews>
  <sheetFormatPr defaultRowHeight="15"/>
  <cols>
    <col min="1" max="1" width="12.875" style="2" customWidth="1"/>
    <col min="2" max="4" width="9" style="2"/>
    <col min="5" max="5" width="9.875" style="2" customWidth="1"/>
    <col min="6" max="6" width="11.875" style="2" customWidth="1"/>
    <col min="7" max="7" width="9.875" style="2" bestFit="1" customWidth="1"/>
    <col min="8" max="10" width="9" style="2"/>
    <col min="11" max="11" width="10.375" style="2" customWidth="1"/>
    <col min="12" max="16384" width="9" style="2"/>
  </cols>
  <sheetData>
    <row r="1" spans="1:22" ht="15.75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1"/>
    </row>
    <row r="2" spans="1:22" ht="15.75">
      <c r="A2" s="29"/>
      <c r="B2" s="29"/>
      <c r="C2" s="29"/>
      <c r="D2" s="29"/>
      <c r="E2" s="29"/>
      <c r="F2" s="29"/>
      <c r="G2" s="29"/>
      <c r="H2" s="29"/>
      <c r="I2" s="29"/>
      <c r="J2" s="29"/>
      <c r="K2" s="1"/>
      <c r="M2" s="30" t="s">
        <v>1</v>
      </c>
      <c r="N2" s="31"/>
      <c r="O2" s="31"/>
      <c r="P2" s="31"/>
      <c r="Q2" s="31"/>
      <c r="R2" s="31"/>
      <c r="S2" s="31"/>
      <c r="T2" s="31"/>
      <c r="U2" s="31"/>
      <c r="V2" s="31"/>
    </row>
    <row r="3" spans="1:22" ht="15.75">
      <c r="A3" s="29"/>
      <c r="B3" s="29"/>
      <c r="C3" s="29"/>
      <c r="D3" s="29"/>
      <c r="E3" s="29"/>
      <c r="F3" s="29"/>
      <c r="G3" s="29"/>
      <c r="H3" s="29"/>
      <c r="I3" s="29"/>
      <c r="J3" s="29"/>
      <c r="K3" s="1"/>
      <c r="M3" s="32" t="s">
        <v>2</v>
      </c>
      <c r="N3" s="33"/>
      <c r="O3" s="33"/>
      <c r="P3" s="33"/>
      <c r="Q3" s="33"/>
      <c r="R3" s="33"/>
      <c r="S3" s="33"/>
      <c r="T3" s="33"/>
      <c r="U3" s="33"/>
      <c r="V3" s="34"/>
    </row>
    <row r="4" spans="1:22">
      <c r="M4" s="35" t="s">
        <v>3</v>
      </c>
      <c r="N4" s="35"/>
      <c r="O4" s="35"/>
      <c r="P4" s="35"/>
      <c r="Q4" s="35"/>
      <c r="R4" s="35"/>
      <c r="S4" s="35"/>
      <c r="T4" s="35"/>
      <c r="U4" s="35"/>
      <c r="V4" s="35"/>
    </row>
    <row r="5" spans="1:22">
      <c r="A5" s="36" t="s">
        <v>4</v>
      </c>
      <c r="B5" s="36"/>
      <c r="C5" s="36"/>
      <c r="D5" s="36"/>
      <c r="E5" s="36"/>
      <c r="M5" s="32" t="s">
        <v>5</v>
      </c>
      <c r="N5" s="33"/>
      <c r="O5" s="33"/>
      <c r="P5" s="33"/>
      <c r="Q5" s="33"/>
      <c r="R5" s="33"/>
      <c r="S5" s="33"/>
      <c r="T5" s="33"/>
      <c r="U5" s="33"/>
      <c r="V5" s="34"/>
    </row>
    <row r="6" spans="1:22" ht="15" customHeight="1">
      <c r="A6" s="36"/>
      <c r="B6" s="36"/>
      <c r="C6" s="36"/>
      <c r="D6" s="36"/>
      <c r="E6" s="36"/>
      <c r="M6" s="37" t="s">
        <v>6</v>
      </c>
      <c r="N6" s="38"/>
      <c r="O6" s="38"/>
      <c r="P6" s="38"/>
      <c r="Q6" s="38"/>
      <c r="R6" s="38"/>
      <c r="S6" s="38"/>
      <c r="T6" s="38"/>
      <c r="U6" s="38"/>
      <c r="V6" s="38"/>
    </row>
    <row r="7" spans="1:22" ht="30">
      <c r="A7" s="3" t="s">
        <v>7</v>
      </c>
      <c r="B7" s="40" t="s">
        <v>8</v>
      </c>
      <c r="C7" s="40"/>
      <c r="D7" s="3" t="s">
        <v>9</v>
      </c>
      <c r="E7" s="3" t="s">
        <v>10</v>
      </c>
      <c r="M7" s="41" t="s">
        <v>11</v>
      </c>
      <c r="N7" s="42"/>
      <c r="O7" s="42"/>
      <c r="P7" s="42"/>
      <c r="Q7" s="42"/>
      <c r="R7" s="42"/>
      <c r="S7" s="42"/>
      <c r="T7" s="42"/>
      <c r="U7" s="42"/>
      <c r="V7" s="42"/>
    </row>
    <row r="8" spans="1:22" ht="15" customHeight="1">
      <c r="A8" s="4">
        <v>0</v>
      </c>
      <c r="B8" s="5"/>
      <c r="C8" s="5"/>
      <c r="D8" s="7" t="e">
        <f>AVERAGE(B8:C8)</f>
        <v>#DIV/0!</v>
      </c>
      <c r="E8" s="6" t="e">
        <f>D8-$D$8</f>
        <v>#DIV/0!</v>
      </c>
      <c r="M8" s="48" t="s">
        <v>12</v>
      </c>
      <c r="N8" s="48"/>
      <c r="O8" s="48"/>
      <c r="P8" s="48"/>
      <c r="Q8" s="48"/>
      <c r="R8" s="48"/>
      <c r="S8" s="48"/>
      <c r="T8" s="48"/>
      <c r="U8" s="48"/>
      <c r="V8" s="48"/>
    </row>
    <row r="9" spans="1:22" ht="15" customHeight="1">
      <c r="A9" s="4">
        <v>5</v>
      </c>
      <c r="B9" s="5"/>
      <c r="C9" s="5"/>
      <c r="D9" s="7" t="e">
        <f t="shared" ref="D9:D15" si="0">AVERAGE(B9:C9)</f>
        <v>#DIV/0!</v>
      </c>
      <c r="E9" s="6" t="e">
        <f t="shared" ref="E9:E15" si="1">D9-$D$8</f>
        <v>#DIV/0!</v>
      </c>
      <c r="M9" s="48" t="s">
        <v>13</v>
      </c>
      <c r="N9" s="48"/>
      <c r="O9" s="48"/>
      <c r="P9" s="48"/>
      <c r="Q9" s="48"/>
      <c r="R9" s="48"/>
      <c r="S9" s="48"/>
      <c r="T9" s="48"/>
      <c r="U9" s="48"/>
      <c r="V9" s="48"/>
    </row>
    <row r="10" spans="1:22">
      <c r="A10" s="4">
        <v>10</v>
      </c>
      <c r="B10" s="5"/>
      <c r="C10" s="5"/>
      <c r="D10" s="7" t="e">
        <f t="shared" si="0"/>
        <v>#DIV/0!</v>
      </c>
      <c r="E10" s="6" t="e">
        <f t="shared" si="1"/>
        <v>#DIV/0!</v>
      </c>
      <c r="M10" s="48" t="s">
        <v>14</v>
      </c>
      <c r="N10" s="48"/>
      <c r="O10" s="48"/>
      <c r="P10" s="48"/>
      <c r="Q10" s="48"/>
      <c r="R10" s="48"/>
      <c r="S10" s="48"/>
      <c r="T10" s="48"/>
      <c r="U10" s="48"/>
      <c r="V10" s="48"/>
    </row>
    <row r="11" spans="1:22">
      <c r="A11" s="4">
        <v>20</v>
      </c>
      <c r="B11" s="5"/>
      <c r="C11" s="5"/>
      <c r="D11" s="7" t="e">
        <f t="shared" si="0"/>
        <v>#DIV/0!</v>
      </c>
      <c r="E11" s="6" t="e">
        <f t="shared" si="1"/>
        <v>#DIV/0!</v>
      </c>
      <c r="M11" s="48" t="s">
        <v>15</v>
      </c>
      <c r="N11" s="48"/>
      <c r="O11" s="48"/>
      <c r="P11" s="48"/>
      <c r="Q11" s="48"/>
      <c r="R11" s="48"/>
      <c r="S11" s="48"/>
      <c r="T11" s="48"/>
      <c r="U11" s="48"/>
      <c r="V11" s="48"/>
    </row>
    <row r="12" spans="1:22">
      <c r="A12" s="4">
        <v>40</v>
      </c>
      <c r="B12" s="5"/>
      <c r="C12" s="5"/>
      <c r="D12" s="7" t="e">
        <f t="shared" si="0"/>
        <v>#DIV/0!</v>
      </c>
      <c r="E12" s="6" t="e">
        <f t="shared" si="1"/>
        <v>#DIV/0!</v>
      </c>
      <c r="M12" s="48" t="s">
        <v>16</v>
      </c>
      <c r="N12" s="48"/>
      <c r="O12" s="48"/>
      <c r="P12" s="48"/>
      <c r="Q12" s="48"/>
      <c r="R12" s="48"/>
      <c r="S12" s="48"/>
      <c r="T12" s="48"/>
      <c r="U12" s="48"/>
      <c r="V12" s="48"/>
    </row>
    <row r="13" spans="1:22">
      <c r="A13" s="4">
        <v>60</v>
      </c>
      <c r="B13" s="5"/>
      <c r="C13" s="5"/>
      <c r="D13" s="7" t="e">
        <f t="shared" si="0"/>
        <v>#DIV/0!</v>
      </c>
      <c r="E13" s="6" t="e">
        <f t="shared" si="1"/>
        <v>#DIV/0!</v>
      </c>
      <c r="M13" s="48" t="s">
        <v>17</v>
      </c>
      <c r="N13" s="48"/>
      <c r="O13" s="48"/>
      <c r="P13" s="48"/>
      <c r="Q13" s="48"/>
      <c r="R13" s="48"/>
      <c r="S13" s="48"/>
      <c r="T13" s="48"/>
      <c r="U13" s="48"/>
      <c r="V13" s="48"/>
    </row>
    <row r="14" spans="1:22">
      <c r="A14" s="4">
        <v>80</v>
      </c>
      <c r="B14" s="5"/>
      <c r="C14" s="5"/>
      <c r="D14" s="7" t="e">
        <f t="shared" si="0"/>
        <v>#DIV/0!</v>
      </c>
      <c r="E14" s="6" t="e">
        <f t="shared" si="1"/>
        <v>#DIV/0!</v>
      </c>
      <c r="M14" s="48" t="s">
        <v>18</v>
      </c>
      <c r="N14" s="48"/>
      <c r="O14" s="48"/>
      <c r="P14" s="48"/>
      <c r="Q14" s="48"/>
      <c r="R14" s="48"/>
      <c r="S14" s="48"/>
      <c r="T14" s="48"/>
      <c r="U14" s="48"/>
      <c r="V14" s="48"/>
    </row>
    <row r="15" spans="1:22">
      <c r="A15" s="4">
        <v>100</v>
      </c>
      <c r="B15" s="5"/>
      <c r="C15" s="5"/>
      <c r="D15" s="7" t="e">
        <f t="shared" si="0"/>
        <v>#DIV/0!</v>
      </c>
      <c r="E15" s="6" t="e">
        <f t="shared" si="1"/>
        <v>#DIV/0!</v>
      </c>
    </row>
    <row r="16" spans="1:22" ht="15" customHeight="1">
      <c r="A16" s="43" t="s">
        <v>19</v>
      </c>
      <c r="B16" s="43"/>
      <c r="C16" s="43"/>
      <c r="D16" s="43"/>
      <c r="E16" s="43"/>
    </row>
    <row r="17" spans="1:23">
      <c r="A17" s="43"/>
      <c r="B17" s="43"/>
      <c r="C17" s="43"/>
      <c r="D17" s="43"/>
      <c r="E17" s="43"/>
    </row>
    <row r="18" spans="1:23">
      <c r="A18" s="43"/>
      <c r="B18" s="43"/>
      <c r="C18" s="43"/>
      <c r="D18" s="43"/>
      <c r="E18" s="43"/>
    </row>
    <row r="19" spans="1:23" ht="15.75" thickBot="1">
      <c r="A19" s="43"/>
      <c r="B19" s="43"/>
      <c r="C19" s="43"/>
      <c r="D19" s="43"/>
      <c r="E19" s="43"/>
    </row>
    <row r="20" spans="1:23" ht="15.75" thickBot="1">
      <c r="A20" s="18"/>
      <c r="B20" s="19" t="s">
        <v>20</v>
      </c>
      <c r="C20" s="20" t="e">
        <f>SLOPE(E8:E15,A8:A15)</f>
        <v>#DIV/0!</v>
      </c>
      <c r="D20" s="21" t="s">
        <v>21</v>
      </c>
      <c r="E20" s="22" t="e">
        <f>INTERCEPT(E8:E15,A8:A15)</f>
        <v>#DIV/0!</v>
      </c>
      <c r="N20" s="49"/>
      <c r="O20" s="49"/>
      <c r="P20" s="49"/>
      <c r="Q20" s="49"/>
      <c r="R20" s="49"/>
      <c r="S20" s="49"/>
      <c r="T20" s="49"/>
      <c r="U20" s="49"/>
      <c r="V20" s="49"/>
      <c r="W20" s="49"/>
    </row>
    <row r="21" spans="1:23">
      <c r="N21" s="39"/>
      <c r="O21" s="39"/>
      <c r="P21" s="39"/>
      <c r="Q21" s="39"/>
      <c r="R21" s="39"/>
      <c r="S21" s="39"/>
      <c r="T21" s="39"/>
      <c r="U21" s="39"/>
      <c r="V21" s="39"/>
      <c r="W21" s="39"/>
    </row>
    <row r="22" spans="1:23" ht="24.75" customHeight="1">
      <c r="A22" s="8"/>
      <c r="B22" s="9"/>
      <c r="C22" s="44" t="s">
        <v>8</v>
      </c>
      <c r="D22" s="44"/>
      <c r="E22" s="44"/>
      <c r="F22" s="10" t="s">
        <v>9</v>
      </c>
      <c r="G22" s="11" t="s">
        <v>22</v>
      </c>
      <c r="H22" s="11" t="s">
        <v>23</v>
      </c>
      <c r="I22" s="11" t="s">
        <v>24</v>
      </c>
      <c r="J22" s="44" t="s">
        <v>25</v>
      </c>
      <c r="K22" s="44"/>
      <c r="N22" s="45"/>
      <c r="O22" s="45"/>
      <c r="P22" s="45"/>
      <c r="Q22" s="45"/>
      <c r="R22" s="45"/>
      <c r="S22" s="45"/>
      <c r="T22" s="45"/>
      <c r="U22" s="45"/>
      <c r="V22" s="45"/>
      <c r="W22" s="45"/>
    </row>
    <row r="23" spans="1:23" ht="15" customHeight="1">
      <c r="A23" s="25" t="s">
        <v>26</v>
      </c>
      <c r="B23" s="12" t="s">
        <v>27</v>
      </c>
      <c r="C23" s="13"/>
      <c r="D23" s="13"/>
      <c r="E23" s="13"/>
      <c r="F23" s="14" t="e">
        <f>AVERAGE(C23:E23)</f>
        <v>#DIV/0!</v>
      </c>
      <c r="G23" s="14" t="e">
        <f>F23-$D$8</f>
        <v>#DIV/0!</v>
      </c>
      <c r="H23" s="26"/>
      <c r="I23" s="27"/>
      <c r="J23" s="46" t="e">
        <f>(G23-$E$20)/$C$20*H23</f>
        <v>#DIV/0!</v>
      </c>
      <c r="K23" s="46"/>
      <c r="N23" s="28"/>
    </row>
    <row r="24" spans="1:23" ht="15" customHeight="1">
      <c r="A24" s="17" t="s">
        <v>28</v>
      </c>
      <c r="B24" s="12" t="s">
        <v>27</v>
      </c>
      <c r="C24" s="15"/>
      <c r="D24" s="15"/>
      <c r="E24" s="15"/>
      <c r="F24" s="16" t="e">
        <f>AVERAGE(C24:E24)</f>
        <v>#DIV/0!</v>
      </c>
      <c r="G24" s="6" t="e">
        <f>F24-$D$8</f>
        <v>#DIV/0!</v>
      </c>
      <c r="H24" s="23"/>
      <c r="I24" s="24"/>
      <c r="J24" s="47" t="e">
        <f>(G24-$E$20)/$C$20*H24/I24</f>
        <v>#DIV/0!</v>
      </c>
      <c r="K24" s="47"/>
      <c r="N24" s="28"/>
    </row>
  </sheetData>
  <mergeCells count="24">
    <mergeCell ref="C22:E22"/>
    <mergeCell ref="J22:K22"/>
    <mergeCell ref="N22:W22"/>
    <mergeCell ref="J23:K23"/>
    <mergeCell ref="J24:K24"/>
    <mergeCell ref="N21:W21"/>
    <mergeCell ref="B7:C7"/>
    <mergeCell ref="M7:V7"/>
    <mergeCell ref="M8:V8"/>
    <mergeCell ref="M9:V9"/>
    <mergeCell ref="M10:V10"/>
    <mergeCell ref="M11:V11"/>
    <mergeCell ref="M12:V12"/>
    <mergeCell ref="M13:V13"/>
    <mergeCell ref="M14:V14"/>
    <mergeCell ref="A16:E19"/>
    <mergeCell ref="N20:W20"/>
    <mergeCell ref="A1:J3"/>
    <mergeCell ref="M2:V2"/>
    <mergeCell ref="M3:V3"/>
    <mergeCell ref="M4:V4"/>
    <mergeCell ref="A5:E6"/>
    <mergeCell ref="M5:V5"/>
    <mergeCell ref="M6:V6"/>
  </mergeCells>
  <phoneticPr fontId="2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24"/>
  <sheetViews>
    <sheetView zoomScaleNormal="100" workbookViewId="0">
      <selection sqref="A1:J3"/>
    </sheetView>
  </sheetViews>
  <sheetFormatPr defaultRowHeight="15"/>
  <cols>
    <col min="1" max="1" width="12.875" style="2" customWidth="1"/>
    <col min="2" max="4" width="9" style="2"/>
    <col min="5" max="5" width="9.875" style="2" customWidth="1"/>
    <col min="6" max="6" width="11.875" style="2" customWidth="1"/>
    <col min="7" max="7" width="9.875" style="2" bestFit="1" customWidth="1"/>
    <col min="8" max="10" width="9" style="2"/>
    <col min="11" max="11" width="10.375" style="2" customWidth="1"/>
    <col min="12" max="16384" width="9" style="2"/>
  </cols>
  <sheetData>
    <row r="1" spans="1:22" ht="15.75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1"/>
    </row>
    <row r="2" spans="1:22" ht="15.75">
      <c r="A2" s="29"/>
      <c r="B2" s="29"/>
      <c r="C2" s="29"/>
      <c r="D2" s="29"/>
      <c r="E2" s="29"/>
      <c r="F2" s="29"/>
      <c r="G2" s="29"/>
      <c r="H2" s="29"/>
      <c r="I2" s="29"/>
      <c r="J2" s="29"/>
      <c r="K2" s="1"/>
      <c r="M2" s="30" t="s">
        <v>1</v>
      </c>
      <c r="N2" s="31"/>
      <c r="O2" s="31"/>
      <c r="P2" s="31"/>
      <c r="Q2" s="31"/>
      <c r="R2" s="31"/>
      <c r="S2" s="31"/>
      <c r="T2" s="31"/>
      <c r="U2" s="31"/>
      <c r="V2" s="31"/>
    </row>
    <row r="3" spans="1:22" ht="15.75">
      <c r="A3" s="29"/>
      <c r="B3" s="29"/>
      <c r="C3" s="29"/>
      <c r="D3" s="29"/>
      <c r="E3" s="29"/>
      <c r="F3" s="29"/>
      <c r="G3" s="29"/>
      <c r="H3" s="29"/>
      <c r="I3" s="29"/>
      <c r="J3" s="29"/>
      <c r="K3" s="1"/>
      <c r="M3" s="32" t="s">
        <v>2</v>
      </c>
      <c r="N3" s="33"/>
      <c r="O3" s="33"/>
      <c r="P3" s="33"/>
      <c r="Q3" s="33"/>
      <c r="R3" s="33"/>
      <c r="S3" s="33"/>
      <c r="T3" s="33"/>
      <c r="U3" s="33"/>
      <c r="V3" s="34"/>
    </row>
    <row r="4" spans="1:22">
      <c r="M4" s="35" t="s">
        <v>3</v>
      </c>
      <c r="N4" s="35"/>
      <c r="O4" s="35"/>
      <c r="P4" s="35"/>
      <c r="Q4" s="35"/>
      <c r="R4" s="35"/>
      <c r="S4" s="35"/>
      <c r="T4" s="35"/>
      <c r="U4" s="35"/>
      <c r="V4" s="35"/>
    </row>
    <row r="5" spans="1:22">
      <c r="A5" s="36" t="s">
        <v>4</v>
      </c>
      <c r="B5" s="36"/>
      <c r="C5" s="36"/>
      <c r="D5" s="36"/>
      <c r="E5" s="36"/>
      <c r="M5" s="32" t="s">
        <v>5</v>
      </c>
      <c r="N5" s="33"/>
      <c r="O5" s="33"/>
      <c r="P5" s="33"/>
      <c r="Q5" s="33"/>
      <c r="R5" s="33"/>
      <c r="S5" s="33"/>
      <c r="T5" s="33"/>
      <c r="U5" s="33"/>
      <c r="V5" s="34"/>
    </row>
    <row r="6" spans="1:22" ht="15" customHeight="1">
      <c r="A6" s="36"/>
      <c r="B6" s="36"/>
      <c r="C6" s="36"/>
      <c r="D6" s="36"/>
      <c r="E6" s="36"/>
      <c r="M6" s="37" t="s">
        <v>6</v>
      </c>
      <c r="N6" s="38"/>
      <c r="O6" s="38"/>
      <c r="P6" s="38"/>
      <c r="Q6" s="38"/>
      <c r="R6" s="38"/>
      <c r="S6" s="38"/>
      <c r="T6" s="38"/>
      <c r="U6" s="38"/>
      <c r="V6" s="38"/>
    </row>
    <row r="7" spans="1:22" ht="30">
      <c r="A7" s="3" t="s">
        <v>7</v>
      </c>
      <c r="B7" s="40" t="s">
        <v>8</v>
      </c>
      <c r="C7" s="40"/>
      <c r="D7" s="3" t="s">
        <v>9</v>
      </c>
      <c r="E7" s="3" t="s">
        <v>10</v>
      </c>
      <c r="M7" s="41" t="s">
        <v>11</v>
      </c>
      <c r="N7" s="42"/>
      <c r="O7" s="42"/>
      <c r="P7" s="42"/>
      <c r="Q7" s="42"/>
      <c r="R7" s="42"/>
      <c r="S7" s="42"/>
      <c r="T7" s="42"/>
      <c r="U7" s="42"/>
      <c r="V7" s="42"/>
    </row>
    <row r="8" spans="1:22" ht="15" customHeight="1">
      <c r="A8" s="4">
        <v>0</v>
      </c>
      <c r="B8" s="5">
        <v>4.3999999999999997E-2</v>
      </c>
      <c r="C8" s="5">
        <v>4.5999999999999999E-2</v>
      </c>
      <c r="D8" s="7">
        <f>AVERAGE(B8:C8)</f>
        <v>4.4999999999999998E-2</v>
      </c>
      <c r="E8" s="6">
        <f>D8-$D$8</f>
        <v>0</v>
      </c>
      <c r="M8" s="48" t="s">
        <v>12</v>
      </c>
      <c r="N8" s="48"/>
      <c r="O8" s="48"/>
      <c r="P8" s="48"/>
      <c r="Q8" s="48"/>
      <c r="R8" s="48"/>
      <c r="S8" s="48"/>
      <c r="T8" s="48"/>
      <c r="U8" s="48"/>
      <c r="V8" s="48"/>
    </row>
    <row r="9" spans="1:22" ht="15" customHeight="1">
      <c r="A9" s="4">
        <v>5</v>
      </c>
      <c r="B9" s="5">
        <v>6.3E-2</v>
      </c>
      <c r="C9" s="5">
        <v>6.5000000000000002E-2</v>
      </c>
      <c r="D9" s="7">
        <f t="shared" ref="D9:D15" si="0">AVERAGE(B9:C9)</f>
        <v>6.4000000000000001E-2</v>
      </c>
      <c r="E9" s="6">
        <f t="shared" ref="E9:E15" si="1">D9-$D$8</f>
        <v>1.9000000000000003E-2</v>
      </c>
      <c r="M9" s="48" t="s">
        <v>13</v>
      </c>
      <c r="N9" s="48"/>
      <c r="O9" s="48"/>
      <c r="P9" s="48"/>
      <c r="Q9" s="48"/>
      <c r="R9" s="48"/>
      <c r="S9" s="48"/>
      <c r="T9" s="48"/>
      <c r="U9" s="48"/>
      <c r="V9" s="48"/>
    </row>
    <row r="10" spans="1:22">
      <c r="A10" s="4">
        <v>10</v>
      </c>
      <c r="B10" s="5">
        <v>8.4000000000000005E-2</v>
      </c>
      <c r="C10" s="5">
        <v>8.6999999999999994E-2</v>
      </c>
      <c r="D10" s="7">
        <f t="shared" si="0"/>
        <v>8.5499999999999993E-2</v>
      </c>
      <c r="E10" s="6">
        <f t="shared" si="1"/>
        <v>4.0499999999999994E-2</v>
      </c>
      <c r="M10" s="48" t="s">
        <v>14</v>
      </c>
      <c r="N10" s="48"/>
      <c r="O10" s="48"/>
      <c r="P10" s="48"/>
      <c r="Q10" s="48"/>
      <c r="R10" s="48"/>
      <c r="S10" s="48"/>
      <c r="T10" s="48"/>
      <c r="U10" s="48"/>
      <c r="V10" s="48"/>
    </row>
    <row r="11" spans="1:22">
      <c r="A11" s="4">
        <v>20</v>
      </c>
      <c r="B11" s="5">
        <v>0.124</v>
      </c>
      <c r="C11" s="5">
        <v>0.127</v>
      </c>
      <c r="D11" s="7">
        <f t="shared" si="0"/>
        <v>0.1255</v>
      </c>
      <c r="E11" s="6">
        <f t="shared" si="1"/>
        <v>8.0500000000000002E-2</v>
      </c>
      <c r="M11" s="48" t="s">
        <v>15</v>
      </c>
      <c r="N11" s="48"/>
      <c r="O11" s="48"/>
      <c r="P11" s="48"/>
      <c r="Q11" s="48"/>
      <c r="R11" s="48"/>
      <c r="S11" s="48"/>
      <c r="T11" s="48"/>
      <c r="U11" s="48"/>
      <c r="V11" s="48"/>
    </row>
    <row r="12" spans="1:22">
      <c r="A12" s="4">
        <v>40</v>
      </c>
      <c r="B12" s="5">
        <v>0.20399999999999999</v>
      </c>
      <c r="C12" s="5">
        <v>0.20699999999999999</v>
      </c>
      <c r="D12" s="7">
        <f t="shared" si="0"/>
        <v>0.20549999999999999</v>
      </c>
      <c r="E12" s="6">
        <f t="shared" si="1"/>
        <v>0.16049999999999998</v>
      </c>
      <c r="M12" s="48" t="s">
        <v>16</v>
      </c>
      <c r="N12" s="48"/>
      <c r="O12" s="48"/>
      <c r="P12" s="48"/>
      <c r="Q12" s="48"/>
      <c r="R12" s="48"/>
      <c r="S12" s="48"/>
      <c r="T12" s="48"/>
      <c r="U12" s="48"/>
      <c r="V12" s="48"/>
    </row>
    <row r="13" spans="1:22">
      <c r="A13" s="4">
        <v>60</v>
      </c>
      <c r="B13" s="5">
        <v>0.28599999999999998</v>
      </c>
      <c r="C13" s="5">
        <v>0.28899999999999998</v>
      </c>
      <c r="D13" s="7">
        <f t="shared" si="0"/>
        <v>0.28749999999999998</v>
      </c>
      <c r="E13" s="6">
        <f t="shared" si="1"/>
        <v>0.24249999999999999</v>
      </c>
      <c r="M13" s="48" t="s">
        <v>17</v>
      </c>
      <c r="N13" s="48"/>
      <c r="O13" s="48"/>
      <c r="P13" s="48"/>
      <c r="Q13" s="48"/>
      <c r="R13" s="48"/>
      <c r="S13" s="48"/>
      <c r="T13" s="48"/>
      <c r="U13" s="48"/>
      <c r="V13" s="48"/>
    </row>
    <row r="14" spans="1:22">
      <c r="A14" s="4">
        <v>80</v>
      </c>
      <c r="B14" s="5">
        <v>0.36</v>
      </c>
      <c r="C14" s="5">
        <v>0.36299999999999999</v>
      </c>
      <c r="D14" s="7">
        <f t="shared" si="0"/>
        <v>0.36149999999999999</v>
      </c>
      <c r="E14" s="6">
        <f t="shared" si="1"/>
        <v>0.3165</v>
      </c>
      <c r="M14" s="48" t="s">
        <v>18</v>
      </c>
      <c r="N14" s="48"/>
      <c r="O14" s="48"/>
      <c r="P14" s="48"/>
      <c r="Q14" s="48"/>
      <c r="R14" s="48"/>
      <c r="S14" s="48"/>
      <c r="T14" s="48"/>
      <c r="U14" s="48"/>
      <c r="V14" s="48"/>
    </row>
    <row r="15" spans="1:22">
      <c r="A15" s="4">
        <v>100</v>
      </c>
      <c r="B15" s="5">
        <v>0.432</v>
      </c>
      <c r="C15" s="5">
        <v>0.434</v>
      </c>
      <c r="D15" s="7">
        <f t="shared" si="0"/>
        <v>0.433</v>
      </c>
      <c r="E15" s="6">
        <f t="shared" si="1"/>
        <v>0.38800000000000001</v>
      </c>
    </row>
    <row r="16" spans="1:22" ht="15" customHeight="1">
      <c r="A16" s="43" t="s">
        <v>19</v>
      </c>
      <c r="B16" s="43"/>
      <c r="C16" s="43"/>
      <c r="D16" s="43"/>
      <c r="E16" s="43"/>
    </row>
    <row r="17" spans="1:23">
      <c r="A17" s="43"/>
      <c r="B17" s="43"/>
      <c r="C17" s="43"/>
      <c r="D17" s="43"/>
      <c r="E17" s="43"/>
    </row>
    <row r="18" spans="1:23">
      <c r="A18" s="43"/>
      <c r="B18" s="43"/>
      <c r="C18" s="43"/>
      <c r="D18" s="43"/>
      <c r="E18" s="43"/>
    </row>
    <row r="19" spans="1:23" ht="15.75" thickBot="1">
      <c r="A19" s="43"/>
      <c r="B19" s="43"/>
      <c r="C19" s="43"/>
      <c r="D19" s="43"/>
      <c r="E19" s="43"/>
    </row>
    <row r="20" spans="1:23" ht="15.75" thickBot="1">
      <c r="A20" s="18"/>
      <c r="B20" s="19" t="s">
        <v>20</v>
      </c>
      <c r="C20" s="20">
        <f>SLOPE(E8:E15,A8:A15)</f>
        <v>3.91690774670524E-3</v>
      </c>
      <c r="D20" s="21" t="s">
        <v>21</v>
      </c>
      <c r="E20" s="22">
        <f>INTERCEPT(E8:E15,A8:A15)</f>
        <v>1.7092574734811905E-3</v>
      </c>
      <c r="N20" s="49"/>
      <c r="O20" s="49"/>
      <c r="P20" s="49"/>
      <c r="Q20" s="49"/>
      <c r="R20" s="49"/>
      <c r="S20" s="49"/>
      <c r="T20" s="49"/>
      <c r="U20" s="49"/>
      <c r="V20" s="49"/>
      <c r="W20" s="49"/>
    </row>
    <row r="21" spans="1:23">
      <c r="N21" s="39"/>
      <c r="O21" s="39"/>
      <c r="P21" s="39"/>
      <c r="Q21" s="39"/>
      <c r="R21" s="39"/>
      <c r="S21" s="39"/>
      <c r="T21" s="39"/>
      <c r="U21" s="39"/>
      <c r="V21" s="39"/>
      <c r="W21" s="39"/>
    </row>
    <row r="22" spans="1:23" ht="24.75" customHeight="1">
      <c r="A22" s="8"/>
      <c r="B22" s="9"/>
      <c r="C22" s="44" t="s">
        <v>8</v>
      </c>
      <c r="D22" s="44"/>
      <c r="E22" s="44"/>
      <c r="F22" s="10" t="s">
        <v>9</v>
      </c>
      <c r="G22" s="11" t="s">
        <v>22</v>
      </c>
      <c r="H22" s="11" t="s">
        <v>23</v>
      </c>
      <c r="I22" s="11" t="s">
        <v>24</v>
      </c>
      <c r="J22" s="44" t="s">
        <v>29</v>
      </c>
      <c r="K22" s="44"/>
      <c r="N22" s="45"/>
      <c r="O22" s="45"/>
      <c r="P22" s="45"/>
      <c r="Q22" s="45"/>
      <c r="R22" s="45"/>
      <c r="S22" s="45"/>
      <c r="T22" s="45"/>
      <c r="U22" s="45"/>
      <c r="V22" s="45"/>
      <c r="W22" s="45"/>
    </row>
    <row r="23" spans="1:23" ht="15" customHeight="1">
      <c r="A23" s="25" t="s">
        <v>26</v>
      </c>
      <c r="B23" s="12" t="s">
        <v>27</v>
      </c>
      <c r="C23" s="13">
        <v>6.6500000000000004E-2</v>
      </c>
      <c r="D23" s="13">
        <v>6.4799999999999996E-2</v>
      </c>
      <c r="E23" s="13">
        <v>6.6699999999999995E-2</v>
      </c>
      <c r="F23" s="14">
        <f>AVERAGE(C23:E23)</f>
        <v>6.6000000000000003E-2</v>
      </c>
      <c r="G23" s="14">
        <f>F23-$D$8</f>
        <v>2.1000000000000005E-2</v>
      </c>
      <c r="H23" s="26">
        <v>1</v>
      </c>
      <c r="I23" s="27"/>
      <c r="J23" s="46">
        <f>(G23-$E$20)/$C$20*H23</f>
        <v>4.9249928193344568</v>
      </c>
      <c r="K23" s="46"/>
      <c r="N23" s="28"/>
    </row>
    <row r="24" spans="1:23" ht="15" customHeight="1">
      <c r="A24" s="17" t="s">
        <v>28</v>
      </c>
      <c r="B24" s="12" t="s">
        <v>27</v>
      </c>
      <c r="C24" s="15">
        <v>0.105</v>
      </c>
      <c r="D24" s="15">
        <v>0.106</v>
      </c>
      <c r="E24" s="15">
        <v>0.107</v>
      </c>
      <c r="F24" s="16">
        <f>AVERAGE(C24:E24)</f>
        <v>0.106</v>
      </c>
      <c r="G24" s="6">
        <f>F24-$D$8</f>
        <v>6.0999999999999999E-2</v>
      </c>
      <c r="H24" s="23">
        <v>1</v>
      </c>
      <c r="I24" s="24">
        <v>15.18</v>
      </c>
      <c r="J24" s="47">
        <f>(G24-$E$20)/$C$20*H24/I24</f>
        <v>0.99717590222163544</v>
      </c>
      <c r="K24" s="47"/>
      <c r="N24" s="28"/>
    </row>
  </sheetData>
  <mergeCells count="24">
    <mergeCell ref="J24:K24"/>
    <mergeCell ref="N22:W22"/>
    <mergeCell ref="M3:V3"/>
    <mergeCell ref="M4:V4"/>
    <mergeCell ref="M14:V14"/>
    <mergeCell ref="M12:V12"/>
    <mergeCell ref="M13:V13"/>
    <mergeCell ref="J22:K22"/>
    <mergeCell ref="M5:V5"/>
    <mergeCell ref="M6:V6"/>
    <mergeCell ref="J23:K23"/>
    <mergeCell ref="A1:J3"/>
    <mergeCell ref="M2:V2"/>
    <mergeCell ref="A16:E19"/>
    <mergeCell ref="N20:W20"/>
    <mergeCell ref="N21:W21"/>
    <mergeCell ref="C22:E22"/>
    <mergeCell ref="A5:E6"/>
    <mergeCell ref="B7:C7"/>
    <mergeCell ref="M7:V7"/>
    <mergeCell ref="M8:V8"/>
    <mergeCell ref="M9:V9"/>
    <mergeCell ref="M10:V10"/>
    <mergeCell ref="M11:V11"/>
  </mergeCells>
  <phoneticPr fontId="2" type="noConversion"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EBC294555603E4DA293C2389DA9DDAF" ma:contentTypeVersion="5" ma:contentTypeDescription="Create a new document." ma:contentTypeScope="" ma:versionID="e5883d9f1e6e8bf947ce30b92f867144">
  <xsd:schema xmlns:xsd="http://www.w3.org/2001/XMLSchema" xmlns:xs="http://www.w3.org/2001/XMLSchema" xmlns:p="http://schemas.microsoft.com/office/2006/metadata/properties" xmlns:ns2="ce576e1c-9a92-4a0e-8446-d89470922fce" xmlns:ns3="cbf2210f-1759-4589-8834-8c588a8e1d04" targetNamespace="http://schemas.microsoft.com/office/2006/metadata/properties" ma:root="true" ma:fieldsID="f6261bc3a1912fe8e9a80feed6763208" ns2:_="" ns3:_="">
    <xsd:import namespace="ce576e1c-9a92-4a0e-8446-d89470922fce"/>
    <xsd:import namespace="cbf2210f-1759-4589-8834-8c588a8e1d0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576e1c-9a92-4a0e-8446-d89470922fc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f2210f-1759-4589-8834-8c588a8e1d04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EA9DF3B-3B71-4F05-B7FF-E421AD4762D8}"/>
</file>

<file path=customXml/itemProps2.xml><?xml version="1.0" encoding="utf-8"?>
<ds:datastoreItem xmlns:ds="http://schemas.openxmlformats.org/officeDocument/2006/customXml" ds:itemID="{EB9B761E-6642-42A6-822E-54A14A04CF13}"/>
</file>

<file path=customXml/itemProps3.xml><?xml version="1.0" encoding="utf-8"?>
<ds:datastoreItem xmlns:ds="http://schemas.openxmlformats.org/officeDocument/2006/customXml" ds:itemID="{C353B6C1-FE42-415C-8B9A-966380D2413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Naperstkow, Zoya</cp:lastModifiedBy>
  <cp:revision/>
  <dcterms:created xsi:type="dcterms:W3CDTF">2006-09-16T00:00:00Z</dcterms:created>
  <dcterms:modified xsi:type="dcterms:W3CDTF">2023-10-10T18:20:51Z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0x0101009EBC294555603E4DA293C2389DA9DDAF</vt:lpwstr>
  </property>
</Properties>
</file>