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5"/>
  <workbookPr filterPrivacy="1" defaultThemeVersion="124226"/>
  <xr:revisionPtr revIDLastSave="0" documentId="11_8B48264C6BBC560A07F372D5A7F4FE59DC06AC53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LDH" sheetId="3" r:id="rId1"/>
    <sheet name="Example analys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C20" i="2"/>
  <c r="J25" i="2" l="1"/>
  <c r="F26" i="3"/>
  <c r="F25" i="3"/>
  <c r="G25" i="3" s="1"/>
  <c r="F24" i="3"/>
  <c r="F23" i="3"/>
  <c r="G23" i="3" s="1"/>
  <c r="D15" i="3"/>
  <c r="D14" i="3"/>
  <c r="D13" i="3"/>
  <c r="D12" i="3"/>
  <c r="D11" i="3"/>
  <c r="D10" i="3"/>
  <c r="D9" i="3"/>
  <c r="D8" i="3"/>
  <c r="E8" i="3" s="1"/>
  <c r="F26" i="2"/>
  <c r="F25" i="2"/>
  <c r="G25" i="2" s="1"/>
  <c r="F24" i="2"/>
  <c r="F23" i="2"/>
  <c r="D15" i="2"/>
  <c r="D14" i="2"/>
  <c r="D13" i="2"/>
  <c r="D12" i="2"/>
  <c r="D11" i="2"/>
  <c r="D10" i="2"/>
  <c r="D9" i="2"/>
  <c r="D8" i="2"/>
  <c r="E8" i="2" s="1"/>
  <c r="G23" i="2" l="1"/>
  <c r="J23" i="2" s="1"/>
  <c r="C20" i="3"/>
  <c r="E20" i="3"/>
  <c r="E10" i="3"/>
  <c r="E11" i="2"/>
  <c r="E9" i="2"/>
  <c r="E15" i="2"/>
  <c r="E10" i="2"/>
  <c r="E12" i="3"/>
  <c r="E13" i="3"/>
  <c r="E13" i="2"/>
  <c r="E12" i="2"/>
  <c r="E14" i="2"/>
  <c r="E9" i="3"/>
  <c r="E15" i="3"/>
  <c r="E14" i="3"/>
  <c r="E11" i="3"/>
  <c r="J23" i="3" l="1"/>
  <c r="J25" i="3"/>
</calcChain>
</file>

<file path=xl/sharedStrings.xml><?xml version="1.0" encoding="utf-8"?>
<sst xmlns="http://schemas.openxmlformats.org/spreadsheetml/2006/main" count="75" uniqueCount="36">
  <si>
    <t>EEA013</t>
    <phoneticPr fontId="2" type="noConversion"/>
  </si>
  <si>
    <t>Calculation</t>
    <phoneticPr fontId="2" type="noConversion"/>
  </si>
  <si>
    <t>1.Serum (plasma) and other liquid sample: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</si>
  <si>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the enzyme amount of 1 μmol of pyruvic acid generated by 1 L of sample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15 minutes in the reaction system is defined as 1 unit.</t>
    </r>
    <phoneticPr fontId="2" type="noConversion"/>
  </si>
  <si>
    <t>Standard curve</t>
    <phoneticPr fontId="2" type="noConversion"/>
  </si>
  <si>
    <r>
      <t>LDH activity (U/L)= (ΔA</t>
    </r>
    <r>
      <rPr>
        <vertAlign val="subscript"/>
        <sz val="11"/>
        <color theme="1"/>
        <rFont val="Times New Roman"/>
        <family val="1"/>
      </rPr>
      <t>450</t>
    </r>
    <r>
      <rPr>
        <sz val="11"/>
        <color theme="1"/>
        <rFont val="Times New Roman"/>
        <family val="1"/>
      </rPr>
      <t xml:space="preserve"> - b) ÷ a × f × 1000*</t>
    </r>
    <phoneticPr fontId="2" type="noConversion"/>
  </si>
  <si>
    <t>Concentration (μmol/mL)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</si>
  <si>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</si>
  <si>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</si>
  <si>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</si>
  <si>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2. Tissue and cells sample: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</si>
  <si>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the enzyme amount of 1 μmol of pyruvic acid generated by 1 g protein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15 minutes in the reaction system is defined as 1 unit.</t>
    </r>
    <phoneticPr fontId="2" type="noConversion"/>
  </si>
  <si>
    <r>
      <t>LDH activity (U/gprot) = (ΔA</t>
    </r>
    <r>
      <rPr>
        <vertAlign val="subscript"/>
        <sz val="11"/>
        <color theme="1"/>
        <rFont val="Times New Roman"/>
        <family val="1"/>
      </rPr>
      <t>450</t>
    </r>
    <r>
      <rPr>
        <sz val="11"/>
        <color theme="1"/>
        <rFont val="Times New Roman"/>
        <family val="1"/>
      </rPr>
      <t xml:space="preserve"> - b) ÷ a × f ÷ Cpr× 1000*</t>
    </r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</si>
  <si>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</si>
  <si>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 xml:space="preserve">y: The absolute OD value of standard; </t>
    <phoneticPr fontId="2" type="noConversion"/>
  </si>
  <si>
    <t>x: The concentration of standard;</t>
    <phoneticPr fontId="2" type="noConversion"/>
  </si>
  <si>
    <t xml:space="preserve">a: The slope of standard curve; </t>
    <phoneticPr fontId="2" type="noConversion"/>
  </si>
  <si>
    <t>b: The intercept of standard curve.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</si>
  <si>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</si>
  <si>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r>
      <t>ΔA</t>
    </r>
    <r>
      <rPr>
        <vertAlign val="subscript"/>
        <sz val="11"/>
        <color theme="1"/>
        <rFont val="Times New Roman"/>
        <family val="1"/>
      </rPr>
      <t>450</t>
    </r>
    <r>
      <rPr>
        <sz val="11"/>
        <color theme="1"/>
        <rFont val="Times New Roman"/>
        <family val="1"/>
      </rPr>
      <t>: OD</t>
    </r>
    <r>
      <rPr>
        <vertAlign val="subscript"/>
        <sz val="11"/>
        <color theme="1"/>
        <rFont val="Times New Roman"/>
        <family val="1"/>
      </rPr>
      <t>Sample</t>
    </r>
    <r>
      <rPr>
        <sz val="11"/>
        <color theme="1"/>
        <rFont val="Times New Roman"/>
        <family val="1"/>
      </rPr>
      <t xml:space="preserve"> – OD</t>
    </r>
    <r>
      <rPr>
        <vertAlign val="subscript"/>
        <sz val="11"/>
        <color theme="1"/>
        <rFont val="Times New Roman"/>
        <family val="1"/>
      </rPr>
      <t>Control</t>
    </r>
    <r>
      <rPr>
        <sz val="11"/>
        <color theme="1"/>
        <rFont val="Times New Roman"/>
        <family val="1"/>
      </rPr>
      <t>.</t>
    </r>
    <phoneticPr fontId="2" type="noConversion"/>
  </si>
  <si>
    <t>f: Dilution factor of sample before test</t>
    <phoneticPr fontId="2" type="noConversion"/>
  </si>
  <si>
    <t>Cpr: Concentration of protein in sample (gprot/L)</t>
    <phoneticPr fontId="2" type="noConversion"/>
  </si>
  <si>
    <t>1000*: 1 L=1000 mL</t>
    <phoneticPr fontId="2" type="noConversion"/>
  </si>
  <si>
    <t>a:</t>
    <phoneticPr fontId="2" type="noConversion"/>
  </si>
  <si>
    <t>b: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</si>
  <si>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450</t>
    </r>
    <phoneticPr fontId="2" type="noConversion"/>
  </si>
  <si>
    <t>f</t>
    <phoneticPr fontId="2" type="noConversion"/>
  </si>
  <si>
    <t>Cpr</t>
    <phoneticPr fontId="2" type="noConversion"/>
  </si>
  <si>
    <t>LDH activity             (U/L or U/gprot)</t>
    <phoneticPr fontId="2" type="noConversion"/>
  </si>
  <si>
    <t>Serum (plasma) sample</t>
    <phoneticPr fontId="2" type="noConversion"/>
  </si>
  <si>
    <t>ODSample</t>
    <phoneticPr fontId="2" type="noConversion"/>
  </si>
  <si>
    <t>ODControl</t>
    <phoneticPr fontId="2" type="noConversion"/>
  </si>
  <si>
    <t>Tissue and cells sample</t>
    <phoneticPr fontId="2" type="noConversion"/>
  </si>
  <si>
    <t>LDH activity (U/L)= (ΔA450 - b) ÷ a × f × 1000*</t>
    <phoneticPr fontId="2" type="noConversion"/>
  </si>
  <si>
    <t>LDH activity (U/gprot) = (ΔA450 - b) ÷ a × f ÷ Cpr× 1000*</t>
    <phoneticPr fontId="2" type="noConversion"/>
  </si>
  <si>
    <t>ΔA450: ODSample – ODControl.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</si>
</sst>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0" fontId="3" fillId="9" borderId="1" xfId="0" applyFont="1" applyFill="1" applyBorder="1" applyAlignment="1">
      <alignment vertical="center"/>
    </xf>
    <xf numFmtId="0" fontId="3" fillId="9" borderId="1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0" fontId="3" fillId="0" borderId="13" xfId="0" applyFont="1" applyBorder="1"/>
    <xf numFmtId="0" fontId="3" fillId="3" borderId="1" xfId="0" applyFont="1" applyFill="1" applyBorder="1" applyAlignment="1">
      <alignment horizontal="left" vertical="center"/>
    </xf>
    <xf numFmtId="164" fontId="3" fillId="6" borderId="1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10" borderId="14" xfId="0" applyFont="1" applyFill="1" applyBorder="1" applyAlignment="1">
      <alignment horizontal="left" vertical="center"/>
    </xf>
    <xf numFmtId="0" fontId="3" fillId="10" borderId="8" xfId="0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lef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846041119860018"/>
                  <c:y val="0.130114942528735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LDH!$A$8:$A$15</c:f>
              <c:numCache>
                <c:formatCode>General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</c:numCache>
            </c:numRef>
          </c:xVal>
          <c:yVal>
            <c:numRef>
              <c:f>LDH!$E$8:$E$15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DA-4CC3-96E4-513DD8D5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53656"/>
        <c:axId val="981951304"/>
      </c:scatterChart>
      <c:valAx>
        <c:axId val="98195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1304"/>
        <c:crosses val="autoZero"/>
        <c:crossBetween val="midCat"/>
      </c:valAx>
      <c:valAx>
        <c:axId val="98195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3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</c:numCache>
            </c:numRef>
          </c:xVal>
          <c:yVal>
            <c:numRef>
              <c:f>'Example analysis'!$E$8:$E$15</c:f>
              <c:numCache>
                <c:formatCode>General</c:formatCode>
                <c:ptCount val="8"/>
                <c:pt idx="0">
                  <c:v>0</c:v>
                </c:pt>
                <c:pt idx="1">
                  <c:v>4.0999999999999995E-2</c:v>
                </c:pt>
                <c:pt idx="2">
                  <c:v>8.1500000000000003E-2</c:v>
                </c:pt>
                <c:pt idx="3">
                  <c:v>0.17149999999999999</c:v>
                </c:pt>
                <c:pt idx="4">
                  <c:v>0.35749999999999998</c:v>
                </c:pt>
                <c:pt idx="5">
                  <c:v>0.50600000000000001</c:v>
                </c:pt>
                <c:pt idx="6">
                  <c:v>0.66100000000000003</c:v>
                </c:pt>
                <c:pt idx="7">
                  <c:v>0.79099999999999993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1-4E07-BFDC-9B2673629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50912"/>
        <c:axId val="715042904"/>
      </c:scatterChart>
      <c:valAx>
        <c:axId val="9819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2904"/>
        <c:crosses val="autoZero"/>
        <c:crossBetween val="midCat"/>
      </c:valAx>
      <c:valAx>
        <c:axId val="71504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</xdr:row>
      <xdr:rowOff>23812</xdr:rowOff>
    </xdr:from>
    <xdr:to>
      <xdr:col>11</xdr:col>
      <xdr:colOff>638175</xdr:colOff>
      <xdr:row>17</xdr:row>
      <xdr:rowOff>80962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4</xdr:row>
      <xdr:rowOff>42862</xdr:rowOff>
    </xdr:from>
    <xdr:to>
      <xdr:col>11</xdr:col>
      <xdr:colOff>495300</xdr:colOff>
      <xdr:row>17</xdr:row>
      <xdr:rowOff>100012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workbookViewId="0">
      <selection activeCell="O23" sqref="O23"/>
    </sheetView>
  </sheetViews>
  <sheetFormatPr defaultRowHeight="1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16384" width="9" style="1"/>
  </cols>
  <sheetData>
    <row r="1" spans="1:2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3" ht="15.7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N2" s="46" t="s">
        <v>1</v>
      </c>
      <c r="O2" s="47"/>
      <c r="P2" s="47"/>
      <c r="Q2" s="47"/>
      <c r="R2" s="47"/>
      <c r="S2" s="47"/>
      <c r="T2" s="47"/>
      <c r="U2" s="47"/>
      <c r="V2" s="47"/>
      <c r="W2" s="47"/>
    </row>
    <row r="3" spans="1:2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N3" s="48" t="s">
        <v>2</v>
      </c>
      <c r="O3" s="49"/>
      <c r="P3" s="49"/>
      <c r="Q3" s="49"/>
      <c r="R3" s="49"/>
      <c r="S3" s="49"/>
      <c r="T3" s="49"/>
      <c r="U3" s="49"/>
      <c r="V3" s="49"/>
      <c r="W3" s="50"/>
    </row>
    <row r="4" spans="1:23">
      <c r="N4" s="30" t="s">
        <v>3</v>
      </c>
      <c r="O4" s="30"/>
      <c r="P4" s="30"/>
      <c r="Q4" s="30"/>
      <c r="R4" s="30"/>
      <c r="S4" s="30"/>
      <c r="T4" s="30"/>
      <c r="U4" s="30"/>
      <c r="V4" s="30"/>
      <c r="W4" s="30"/>
    </row>
    <row r="5" spans="1:23">
      <c r="A5" s="51" t="s">
        <v>4</v>
      </c>
      <c r="B5" s="51"/>
      <c r="C5" s="51"/>
      <c r="D5" s="51"/>
      <c r="E5" s="51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16.5">
      <c r="A6" s="51"/>
      <c r="B6" s="51"/>
      <c r="C6" s="51"/>
      <c r="D6" s="51"/>
      <c r="E6" s="51"/>
      <c r="N6" s="52" t="s">
        <v>5</v>
      </c>
      <c r="O6" s="52"/>
      <c r="P6" s="52"/>
      <c r="Q6" s="52"/>
      <c r="R6" s="52"/>
      <c r="S6" s="52"/>
      <c r="T6" s="52"/>
      <c r="U6" s="52"/>
      <c r="V6" s="52"/>
      <c r="W6" s="52"/>
    </row>
    <row r="7" spans="1:23" ht="30">
      <c r="A7" s="2" t="s">
        <v>6</v>
      </c>
      <c r="B7" s="2" t="s">
        <v>7</v>
      </c>
      <c r="C7" s="2" t="s">
        <v>7</v>
      </c>
      <c r="D7" s="2" t="s">
        <v>8</v>
      </c>
      <c r="E7" s="2" t="s">
        <v>9</v>
      </c>
      <c r="N7" s="53" t="s">
        <v>10</v>
      </c>
      <c r="O7" s="54"/>
      <c r="P7" s="54"/>
      <c r="Q7" s="54"/>
      <c r="R7" s="54"/>
      <c r="S7" s="54"/>
      <c r="T7" s="54"/>
      <c r="U7" s="54"/>
      <c r="V7" s="54"/>
      <c r="W7" s="55"/>
    </row>
    <row r="8" spans="1:23">
      <c r="A8" s="3">
        <v>0</v>
      </c>
      <c r="B8" s="28"/>
      <c r="C8" s="28"/>
      <c r="D8" s="4" t="e">
        <f>AVERAGE(B8:C8)</f>
        <v>#DIV/0!</v>
      </c>
      <c r="E8" s="5" t="e">
        <f>D8-$D$8</f>
        <v>#DIV/0!</v>
      </c>
      <c r="N8" s="30" t="s">
        <v>11</v>
      </c>
      <c r="O8" s="30"/>
      <c r="P8" s="30"/>
      <c r="Q8" s="30"/>
      <c r="R8" s="30"/>
      <c r="S8" s="30"/>
      <c r="T8" s="30"/>
      <c r="U8" s="30"/>
      <c r="V8" s="30"/>
      <c r="W8" s="30"/>
    </row>
    <row r="9" spans="1:23">
      <c r="A9" s="3">
        <v>0.05</v>
      </c>
      <c r="B9" s="28"/>
      <c r="C9" s="28"/>
      <c r="D9" s="4" t="e">
        <f t="shared" ref="D9:D15" si="0">AVERAGE(B9:C9)</f>
        <v>#DIV/0!</v>
      </c>
      <c r="E9" s="5" t="e">
        <f t="shared" ref="E9:E15" si="1">D9-$D$8</f>
        <v>#DIV/0!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ht="16.5">
      <c r="A10" s="3">
        <v>0.1</v>
      </c>
      <c r="B10" s="28"/>
      <c r="C10" s="28"/>
      <c r="D10" s="4" t="e">
        <f t="shared" si="0"/>
        <v>#DIV/0!</v>
      </c>
      <c r="E10" s="5" t="e">
        <f t="shared" si="1"/>
        <v>#DIV/0!</v>
      </c>
      <c r="N10" s="56" t="s">
        <v>12</v>
      </c>
      <c r="O10" s="56"/>
      <c r="P10" s="56"/>
      <c r="Q10" s="56"/>
      <c r="R10" s="56"/>
      <c r="S10" s="56"/>
      <c r="T10" s="56"/>
      <c r="U10" s="56"/>
      <c r="V10" s="56"/>
      <c r="W10" s="56"/>
    </row>
    <row r="11" spans="1:23">
      <c r="A11" s="3">
        <v>0.2</v>
      </c>
      <c r="B11" s="28"/>
      <c r="C11" s="28"/>
      <c r="D11" s="4" t="e">
        <f t="shared" si="0"/>
        <v>#DIV/0!</v>
      </c>
      <c r="E11" s="5" t="e">
        <f t="shared" si="1"/>
        <v>#DIV/0!</v>
      </c>
      <c r="N11" s="62" t="s">
        <v>13</v>
      </c>
      <c r="O11" s="63"/>
      <c r="P11" s="63"/>
      <c r="Q11" s="63"/>
      <c r="R11" s="63"/>
      <c r="S11" s="63"/>
      <c r="T11" s="63"/>
      <c r="U11" s="63"/>
      <c r="V11" s="63"/>
      <c r="W11" s="63"/>
    </row>
    <row r="12" spans="1:23">
      <c r="A12" s="3">
        <v>0.4</v>
      </c>
      <c r="B12" s="28"/>
      <c r="C12" s="28"/>
      <c r="D12" s="4" t="e">
        <f t="shared" si="0"/>
        <v>#DIV/0!</v>
      </c>
      <c r="E12" s="5" t="e">
        <f t="shared" si="1"/>
        <v>#DIV/0!</v>
      </c>
      <c r="N12" s="63" t="s">
        <v>14</v>
      </c>
      <c r="O12" s="63"/>
      <c r="P12" s="63"/>
      <c r="Q12" s="63"/>
      <c r="R12" s="63"/>
      <c r="S12" s="63"/>
      <c r="T12" s="63"/>
      <c r="U12" s="63"/>
      <c r="V12" s="63"/>
      <c r="W12" s="63"/>
    </row>
    <row r="13" spans="1:23">
      <c r="A13" s="3">
        <v>0.6</v>
      </c>
      <c r="B13" s="28"/>
      <c r="C13" s="28"/>
      <c r="D13" s="4" t="e">
        <f t="shared" si="0"/>
        <v>#DIV/0!</v>
      </c>
      <c r="E13" s="5" t="e">
        <f t="shared" si="1"/>
        <v>#DIV/0!</v>
      </c>
      <c r="N13" s="63" t="s">
        <v>15</v>
      </c>
      <c r="O13" s="63"/>
      <c r="P13" s="63"/>
      <c r="Q13" s="63"/>
      <c r="R13" s="63"/>
      <c r="S13" s="63"/>
      <c r="T13" s="63"/>
      <c r="U13" s="63"/>
      <c r="V13" s="63"/>
      <c r="W13" s="63"/>
    </row>
    <row r="14" spans="1:23">
      <c r="A14" s="3">
        <v>0.8</v>
      </c>
      <c r="B14" s="28"/>
      <c r="C14" s="28"/>
      <c r="D14" s="4" t="e">
        <f t="shared" si="0"/>
        <v>#DIV/0!</v>
      </c>
      <c r="E14" s="5" t="e">
        <f t="shared" si="1"/>
        <v>#DIV/0!</v>
      </c>
      <c r="N14" s="63" t="s">
        <v>16</v>
      </c>
      <c r="O14" s="63"/>
      <c r="P14" s="63"/>
      <c r="Q14" s="63"/>
      <c r="R14" s="63"/>
      <c r="S14" s="63"/>
      <c r="T14" s="63"/>
      <c r="U14" s="63"/>
      <c r="V14" s="63"/>
      <c r="W14" s="63"/>
    </row>
    <row r="15" spans="1:23">
      <c r="A15" s="3">
        <v>1</v>
      </c>
      <c r="B15" s="28"/>
      <c r="C15" s="28"/>
      <c r="D15" s="4" t="e">
        <f t="shared" si="0"/>
        <v>#DIV/0!</v>
      </c>
      <c r="E15" s="5" t="e">
        <f t="shared" si="1"/>
        <v>#DIV/0!</v>
      </c>
      <c r="N15" s="63" t="s">
        <v>17</v>
      </c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5" customHeight="1">
      <c r="A16" s="44" t="s">
        <v>18</v>
      </c>
      <c r="B16" s="44"/>
      <c r="C16" s="44"/>
      <c r="D16" s="44"/>
      <c r="E16" s="44"/>
      <c r="N16" s="63" t="s">
        <v>19</v>
      </c>
      <c r="O16" s="63"/>
      <c r="P16" s="63"/>
      <c r="Q16" s="63"/>
      <c r="R16" s="63"/>
      <c r="S16" s="63"/>
      <c r="T16" s="63"/>
      <c r="U16" s="63"/>
      <c r="V16" s="63"/>
      <c r="W16" s="63"/>
    </row>
    <row r="17" spans="1:23">
      <c r="A17" s="44"/>
      <c r="B17" s="44"/>
      <c r="C17" s="44"/>
      <c r="D17" s="44"/>
      <c r="E17" s="44"/>
      <c r="N17" s="63" t="s">
        <v>20</v>
      </c>
      <c r="O17" s="63"/>
      <c r="P17" s="63"/>
      <c r="Q17" s="63"/>
      <c r="R17" s="63"/>
      <c r="S17" s="63"/>
      <c r="T17" s="63"/>
      <c r="U17" s="63"/>
      <c r="V17" s="63"/>
      <c r="W17" s="63"/>
    </row>
    <row r="18" spans="1:23">
      <c r="A18" s="44"/>
      <c r="B18" s="44"/>
      <c r="C18" s="44"/>
      <c r="D18" s="44"/>
      <c r="E18" s="44"/>
      <c r="N18" s="63" t="s">
        <v>21</v>
      </c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5.75" thickBot="1">
      <c r="A19" s="44"/>
      <c r="B19" s="44"/>
      <c r="C19" s="44"/>
      <c r="D19" s="44"/>
      <c r="E19" s="44"/>
      <c r="N19" s="63" t="s">
        <v>22</v>
      </c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5.75" thickBot="1">
      <c r="A20" s="6"/>
      <c r="B20" s="7" t="s">
        <v>23</v>
      </c>
      <c r="C20" s="8" t="e">
        <f>SLOPE(E8:E15,A8:A15)</f>
        <v>#DIV/0!</v>
      </c>
      <c r="D20" s="9" t="s">
        <v>24</v>
      </c>
      <c r="E20" s="10" t="e">
        <f>INTERCEPT(E8:E15,A8:A15)</f>
        <v>#DIV/0!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1:23"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27" customHeight="1">
      <c r="A22" s="11"/>
      <c r="B22" s="12"/>
      <c r="C22" s="38" t="s">
        <v>7</v>
      </c>
      <c r="D22" s="38"/>
      <c r="E22" s="38"/>
      <c r="F22" s="13" t="s">
        <v>8</v>
      </c>
      <c r="G22" s="14" t="s">
        <v>25</v>
      </c>
      <c r="H22" s="14" t="s">
        <v>26</v>
      </c>
      <c r="I22" s="14" t="s">
        <v>27</v>
      </c>
      <c r="J22" s="39" t="s">
        <v>28</v>
      </c>
      <c r="K22" s="39"/>
      <c r="L22" s="15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>
      <c r="A23" s="30" t="s">
        <v>29</v>
      </c>
      <c r="B23" s="16" t="s">
        <v>30</v>
      </c>
      <c r="C23" s="17"/>
      <c r="D23" s="17"/>
      <c r="E23" s="17"/>
      <c r="F23" s="18" t="e">
        <f>AVERAGE(C23:E23)</f>
        <v>#DIV/0!</v>
      </c>
      <c r="G23" s="31" t="e">
        <f>F23-F24</f>
        <v>#DIV/0!</v>
      </c>
      <c r="H23" s="41"/>
      <c r="I23" s="42"/>
      <c r="J23" s="36" t="e">
        <f>(G23-$E$20)/$C$20*H23*1000</f>
        <v>#DIV/0!</v>
      </c>
      <c r="K23" s="36"/>
    </row>
    <row r="24" spans="1:23" ht="15.75" thickBot="1">
      <c r="A24" s="30"/>
      <c r="B24" s="19" t="s">
        <v>31</v>
      </c>
      <c r="C24" s="20"/>
      <c r="D24" s="20"/>
      <c r="E24" s="20"/>
      <c r="F24" s="21" t="e">
        <f>AVERAGE(C24:E24)</f>
        <v>#DIV/0!</v>
      </c>
      <c r="G24" s="31"/>
      <c r="H24" s="41"/>
      <c r="I24" s="43"/>
      <c r="J24" s="36"/>
      <c r="K24" s="36"/>
    </row>
    <row r="25" spans="1:23">
      <c r="A25" s="30" t="s">
        <v>32</v>
      </c>
      <c r="B25" s="16" t="s">
        <v>30</v>
      </c>
      <c r="C25" s="22"/>
      <c r="D25" s="22"/>
      <c r="E25" s="22"/>
      <c r="F25" s="23" t="e">
        <f>AVERAGE(C25:E25)</f>
        <v>#DIV/0!</v>
      </c>
      <c r="G25" s="31" t="e">
        <f>F25-F26</f>
        <v>#DIV/0!</v>
      </c>
      <c r="H25" s="32"/>
      <c r="I25" s="34"/>
      <c r="J25" s="36" t="e">
        <f>(G25-$E$20)/$C$20*H25/I25*1000</f>
        <v>#DIV/0!</v>
      </c>
      <c r="K25" s="36"/>
    </row>
    <row r="26" spans="1:23">
      <c r="A26" s="30"/>
      <c r="B26" s="24" t="s">
        <v>31</v>
      </c>
      <c r="C26" s="25"/>
      <c r="D26" s="25"/>
      <c r="E26" s="25"/>
      <c r="F26" s="26" t="e">
        <f>AVERAGE(C26:E26)</f>
        <v>#DIV/0!</v>
      </c>
      <c r="G26" s="31"/>
      <c r="H26" s="33"/>
      <c r="I26" s="35"/>
      <c r="J26" s="36"/>
      <c r="K26" s="36"/>
    </row>
    <row r="27" spans="1:23">
      <c r="G27" s="27"/>
    </row>
  </sheetData>
  <mergeCells count="34">
    <mergeCell ref="N13:W13"/>
    <mergeCell ref="A1:K3"/>
    <mergeCell ref="N2:W2"/>
    <mergeCell ref="N3:W3"/>
    <mergeCell ref="N4:W5"/>
    <mergeCell ref="A5:E6"/>
    <mergeCell ref="N6:W6"/>
    <mergeCell ref="N7:W7"/>
    <mergeCell ref="N8:W9"/>
    <mergeCell ref="N10:W10"/>
    <mergeCell ref="N11:W11"/>
    <mergeCell ref="N12:W12"/>
    <mergeCell ref="N14:W14"/>
    <mergeCell ref="N15:W15"/>
    <mergeCell ref="A16:E19"/>
    <mergeCell ref="N16:W16"/>
    <mergeCell ref="N17:W17"/>
    <mergeCell ref="N18:W18"/>
    <mergeCell ref="N19:W19"/>
    <mergeCell ref="A23:A24"/>
    <mergeCell ref="G23:G24"/>
    <mergeCell ref="H23:H24"/>
    <mergeCell ref="I23:I24"/>
    <mergeCell ref="J23:K24"/>
    <mergeCell ref="N20:W20"/>
    <mergeCell ref="N21:W21"/>
    <mergeCell ref="C22:E22"/>
    <mergeCell ref="J22:K22"/>
    <mergeCell ref="N22:W22"/>
    <mergeCell ref="A25:A26"/>
    <mergeCell ref="G25:G26"/>
    <mergeCell ref="H25:H26"/>
    <mergeCell ref="I25:I26"/>
    <mergeCell ref="J25:K26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tabSelected="1" workbookViewId="0">
      <selection activeCell="P25" sqref="P25"/>
    </sheetView>
  </sheetViews>
  <sheetFormatPr defaultRowHeight="1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16384" width="9" style="1"/>
  </cols>
  <sheetData>
    <row r="1" spans="1:2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3" ht="15.7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N2" s="46" t="s">
        <v>1</v>
      </c>
      <c r="O2" s="47"/>
      <c r="P2" s="47"/>
      <c r="Q2" s="47"/>
      <c r="R2" s="47"/>
      <c r="S2" s="47"/>
      <c r="T2" s="47"/>
      <c r="U2" s="47"/>
      <c r="V2" s="47"/>
      <c r="W2" s="47"/>
    </row>
    <row r="3" spans="1:2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N3" s="48" t="s">
        <v>2</v>
      </c>
      <c r="O3" s="49"/>
      <c r="P3" s="49"/>
      <c r="Q3" s="49"/>
      <c r="R3" s="49"/>
      <c r="S3" s="49"/>
      <c r="T3" s="49"/>
      <c r="U3" s="49"/>
      <c r="V3" s="49"/>
      <c r="W3" s="50"/>
    </row>
    <row r="4" spans="1:23">
      <c r="N4" s="30" t="s">
        <v>3</v>
      </c>
      <c r="O4" s="30"/>
      <c r="P4" s="30"/>
      <c r="Q4" s="30"/>
      <c r="R4" s="30"/>
      <c r="S4" s="30"/>
      <c r="T4" s="30"/>
      <c r="U4" s="30"/>
      <c r="V4" s="30"/>
      <c r="W4" s="30"/>
    </row>
    <row r="5" spans="1:23">
      <c r="A5" s="51" t="s">
        <v>4</v>
      </c>
      <c r="B5" s="51"/>
      <c r="C5" s="51"/>
      <c r="D5" s="51"/>
      <c r="E5" s="51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>
      <c r="A6" s="51"/>
      <c r="B6" s="51"/>
      <c r="C6" s="51"/>
      <c r="D6" s="51"/>
      <c r="E6" s="51"/>
      <c r="N6" s="52" t="s">
        <v>33</v>
      </c>
      <c r="O6" s="52"/>
      <c r="P6" s="52"/>
      <c r="Q6" s="52"/>
      <c r="R6" s="52"/>
      <c r="S6" s="52"/>
      <c r="T6" s="52"/>
      <c r="U6" s="52"/>
      <c r="V6" s="52"/>
      <c r="W6" s="52"/>
    </row>
    <row r="7" spans="1:23" ht="30">
      <c r="A7" s="2" t="s">
        <v>6</v>
      </c>
      <c r="B7" s="61" t="s">
        <v>7</v>
      </c>
      <c r="C7" s="61"/>
      <c r="D7" s="2" t="s">
        <v>8</v>
      </c>
      <c r="E7" s="2" t="s">
        <v>9</v>
      </c>
      <c r="N7" s="53" t="s">
        <v>10</v>
      </c>
      <c r="O7" s="54"/>
      <c r="P7" s="54"/>
      <c r="Q7" s="54"/>
      <c r="R7" s="54"/>
      <c r="S7" s="54"/>
      <c r="T7" s="54"/>
      <c r="U7" s="54"/>
      <c r="V7" s="54"/>
      <c r="W7" s="55"/>
    </row>
    <row r="8" spans="1:23">
      <c r="A8" s="3">
        <v>0</v>
      </c>
      <c r="B8" s="28">
        <v>0.113</v>
      </c>
      <c r="C8" s="28">
        <v>0.11600000000000001</v>
      </c>
      <c r="D8" s="4">
        <f>AVERAGE(B8:C8)</f>
        <v>0.1145</v>
      </c>
      <c r="E8" s="5">
        <f>D8-$D$8</f>
        <v>0</v>
      </c>
      <c r="N8" s="30" t="s">
        <v>11</v>
      </c>
      <c r="O8" s="30"/>
      <c r="P8" s="30"/>
      <c r="Q8" s="30"/>
      <c r="R8" s="30"/>
      <c r="S8" s="30"/>
      <c r="T8" s="30"/>
      <c r="U8" s="30"/>
      <c r="V8" s="30"/>
      <c r="W8" s="30"/>
    </row>
    <row r="9" spans="1:23">
      <c r="A9" s="3">
        <v>0.05</v>
      </c>
      <c r="B9" s="28">
        <v>0.156</v>
      </c>
      <c r="C9" s="28">
        <v>0.155</v>
      </c>
      <c r="D9" s="4">
        <f t="shared" ref="D9:D15" si="0">AVERAGE(B9:C9)</f>
        <v>0.1555</v>
      </c>
      <c r="E9" s="5">
        <f t="shared" ref="E9:E15" si="1">D9-$D$8</f>
        <v>4.0999999999999995E-2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>
      <c r="A10" s="3">
        <v>0.1</v>
      </c>
      <c r="B10" s="28">
        <v>0.19600000000000001</v>
      </c>
      <c r="C10" s="28">
        <v>0.19600000000000001</v>
      </c>
      <c r="D10" s="4">
        <f t="shared" si="0"/>
        <v>0.19600000000000001</v>
      </c>
      <c r="E10" s="5">
        <f t="shared" si="1"/>
        <v>8.1500000000000003E-2</v>
      </c>
      <c r="N10" s="56" t="s">
        <v>34</v>
      </c>
      <c r="O10" s="56"/>
      <c r="P10" s="56"/>
      <c r="Q10" s="56"/>
      <c r="R10" s="56"/>
      <c r="S10" s="56"/>
      <c r="T10" s="56"/>
      <c r="U10" s="56"/>
      <c r="V10" s="56"/>
      <c r="W10" s="56"/>
    </row>
    <row r="11" spans="1:23">
      <c r="A11" s="3">
        <v>0.2</v>
      </c>
      <c r="B11" s="28">
        <v>0.28599999999999998</v>
      </c>
      <c r="C11" s="28">
        <v>0.28599999999999998</v>
      </c>
      <c r="D11" s="4">
        <f t="shared" si="0"/>
        <v>0.28599999999999998</v>
      </c>
      <c r="E11" s="5">
        <f t="shared" si="1"/>
        <v>0.17149999999999999</v>
      </c>
      <c r="N11" s="62" t="s">
        <v>13</v>
      </c>
      <c r="O11" s="63"/>
      <c r="P11" s="63"/>
      <c r="Q11" s="63"/>
      <c r="R11" s="63"/>
      <c r="S11" s="63"/>
      <c r="T11" s="63"/>
      <c r="U11" s="63"/>
      <c r="V11" s="63"/>
      <c r="W11" s="63"/>
    </row>
    <row r="12" spans="1:23">
      <c r="A12" s="3">
        <v>0.4</v>
      </c>
      <c r="B12" s="28">
        <v>0.45600000000000002</v>
      </c>
      <c r="C12" s="28">
        <v>0.48799999999999999</v>
      </c>
      <c r="D12" s="4">
        <f t="shared" si="0"/>
        <v>0.47199999999999998</v>
      </c>
      <c r="E12" s="5">
        <f t="shared" si="1"/>
        <v>0.35749999999999998</v>
      </c>
      <c r="N12" s="63" t="s">
        <v>14</v>
      </c>
      <c r="O12" s="63"/>
      <c r="P12" s="63"/>
      <c r="Q12" s="63"/>
      <c r="R12" s="63"/>
      <c r="S12" s="63"/>
      <c r="T12" s="63"/>
      <c r="U12" s="63"/>
      <c r="V12" s="63"/>
      <c r="W12" s="63"/>
    </row>
    <row r="13" spans="1:23">
      <c r="A13" s="3">
        <v>0.6</v>
      </c>
      <c r="B13" s="28">
        <v>0.621</v>
      </c>
      <c r="C13" s="28">
        <v>0.62</v>
      </c>
      <c r="D13" s="4">
        <f t="shared" si="0"/>
        <v>0.62050000000000005</v>
      </c>
      <c r="E13" s="5">
        <f t="shared" si="1"/>
        <v>0.50600000000000001</v>
      </c>
      <c r="N13" s="63" t="s">
        <v>15</v>
      </c>
      <c r="O13" s="63"/>
      <c r="P13" s="63"/>
      <c r="Q13" s="63"/>
      <c r="R13" s="63"/>
      <c r="S13" s="63"/>
      <c r="T13" s="63"/>
      <c r="U13" s="63"/>
      <c r="V13" s="63"/>
      <c r="W13" s="63"/>
    </row>
    <row r="14" spans="1:23">
      <c r="A14" s="3">
        <v>0.8</v>
      </c>
      <c r="B14" s="28">
        <v>0.77800000000000002</v>
      </c>
      <c r="C14" s="28">
        <v>0.77300000000000002</v>
      </c>
      <c r="D14" s="4">
        <f t="shared" si="0"/>
        <v>0.77550000000000008</v>
      </c>
      <c r="E14" s="5">
        <f t="shared" si="1"/>
        <v>0.66100000000000003</v>
      </c>
      <c r="N14" s="63" t="s">
        <v>16</v>
      </c>
      <c r="O14" s="63"/>
      <c r="P14" s="63"/>
      <c r="Q14" s="63"/>
      <c r="R14" s="63"/>
      <c r="S14" s="63"/>
      <c r="T14" s="63"/>
      <c r="U14" s="63"/>
      <c r="V14" s="63"/>
      <c r="W14" s="63"/>
    </row>
    <row r="15" spans="1:23">
      <c r="A15" s="3">
        <v>1</v>
      </c>
      <c r="B15" s="28">
        <v>0.90900000000000003</v>
      </c>
      <c r="C15" s="28">
        <v>0.90200000000000002</v>
      </c>
      <c r="D15" s="4">
        <f t="shared" si="0"/>
        <v>0.90549999999999997</v>
      </c>
      <c r="E15" s="5">
        <f t="shared" si="1"/>
        <v>0.79099999999999993</v>
      </c>
      <c r="N15" s="63" t="s">
        <v>17</v>
      </c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5" customHeight="1">
      <c r="A16" s="44" t="s">
        <v>18</v>
      </c>
      <c r="B16" s="44"/>
      <c r="C16" s="44"/>
      <c r="D16" s="44"/>
      <c r="E16" s="44"/>
      <c r="N16" s="63" t="s">
        <v>35</v>
      </c>
      <c r="O16" s="63"/>
      <c r="P16" s="63"/>
      <c r="Q16" s="63"/>
      <c r="R16" s="63"/>
      <c r="S16" s="63"/>
      <c r="T16" s="63"/>
      <c r="U16" s="63"/>
      <c r="V16" s="63"/>
      <c r="W16" s="63"/>
    </row>
    <row r="17" spans="1:23">
      <c r="A17" s="44"/>
      <c r="B17" s="44"/>
      <c r="C17" s="44"/>
      <c r="D17" s="44"/>
      <c r="E17" s="44"/>
      <c r="N17" s="63" t="s">
        <v>20</v>
      </c>
      <c r="O17" s="63"/>
      <c r="P17" s="63"/>
      <c r="Q17" s="63"/>
      <c r="R17" s="63"/>
      <c r="S17" s="63"/>
      <c r="T17" s="63"/>
      <c r="U17" s="63"/>
      <c r="V17" s="63"/>
      <c r="W17" s="63"/>
    </row>
    <row r="18" spans="1:23">
      <c r="A18" s="44"/>
      <c r="B18" s="44"/>
      <c r="C18" s="44"/>
      <c r="D18" s="44"/>
      <c r="E18" s="44"/>
      <c r="N18" s="63" t="s">
        <v>21</v>
      </c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5.75" thickBot="1">
      <c r="A19" s="44"/>
      <c r="B19" s="44"/>
      <c r="C19" s="44"/>
      <c r="D19" s="44"/>
      <c r="E19" s="44"/>
      <c r="N19" s="63" t="s">
        <v>22</v>
      </c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5.75" thickBot="1">
      <c r="A20" s="6"/>
      <c r="B20" s="7" t="s">
        <v>23</v>
      </c>
      <c r="C20" s="8">
        <f>SLOPE(E8:E15,A8:A15)</f>
        <v>0.80582127933140468</v>
      </c>
      <c r="D20" s="9" t="s">
        <v>24</v>
      </c>
      <c r="E20" s="10">
        <f>INTERCEPT(E8:E15,A8:A15)</f>
        <v>8.895371263259344E-3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1:23"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26.25" customHeight="1">
      <c r="A22" s="11"/>
      <c r="B22" s="12"/>
      <c r="C22" s="38" t="s">
        <v>7</v>
      </c>
      <c r="D22" s="38"/>
      <c r="E22" s="38"/>
      <c r="F22" s="13" t="s">
        <v>8</v>
      </c>
      <c r="G22" s="14" t="s">
        <v>25</v>
      </c>
      <c r="H22" s="14" t="s">
        <v>26</v>
      </c>
      <c r="I22" s="14" t="s">
        <v>27</v>
      </c>
      <c r="J22" s="39" t="s">
        <v>28</v>
      </c>
      <c r="K22" s="39"/>
      <c r="L22" s="15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>
      <c r="A23" s="30" t="s">
        <v>29</v>
      </c>
      <c r="B23" s="16" t="s">
        <v>30</v>
      </c>
      <c r="C23" s="29">
        <v>0.22850000000000001</v>
      </c>
      <c r="D23" s="29">
        <v>0.2346</v>
      </c>
      <c r="E23" s="29">
        <v>0.23549999999999999</v>
      </c>
      <c r="F23" s="18">
        <f>AVERAGE(C23:E23)</f>
        <v>0.23286666666666667</v>
      </c>
      <c r="G23" s="31">
        <f>F23-F24</f>
        <v>0.11786666666666666</v>
      </c>
      <c r="H23" s="41">
        <v>10</v>
      </c>
      <c r="I23" s="42"/>
      <c r="J23" s="36">
        <f>(G23-$E$20)/$C$20*H23*1000</f>
        <v>1352.3010399256464</v>
      </c>
      <c r="K23" s="36"/>
    </row>
    <row r="24" spans="1:23" ht="15.75" thickBot="1">
      <c r="A24" s="30"/>
      <c r="B24" s="19" t="s">
        <v>31</v>
      </c>
      <c r="C24" s="20">
        <v>0.114</v>
      </c>
      <c r="D24" s="20">
        <v>0.11600000000000001</v>
      </c>
      <c r="E24" s="20">
        <v>0.115</v>
      </c>
      <c r="F24" s="21">
        <f>AVERAGE(C24:E24)</f>
        <v>0.115</v>
      </c>
      <c r="G24" s="31"/>
      <c r="H24" s="41"/>
      <c r="I24" s="43"/>
      <c r="J24" s="36"/>
      <c r="K24" s="36"/>
    </row>
    <row r="25" spans="1:23">
      <c r="A25" s="30" t="s">
        <v>32</v>
      </c>
      <c r="B25" s="16" t="s">
        <v>30</v>
      </c>
      <c r="C25" s="22">
        <v>0.45500000000000002</v>
      </c>
      <c r="D25" s="22">
        <v>0.44700000000000001</v>
      </c>
      <c r="E25" s="22">
        <v>0.46200000000000002</v>
      </c>
      <c r="F25" s="23">
        <f>AVERAGE(C25:E25)</f>
        <v>0.45466666666666672</v>
      </c>
      <c r="G25" s="31">
        <f>F25-F26</f>
        <v>0.35933333333333339</v>
      </c>
      <c r="H25" s="32">
        <v>500</v>
      </c>
      <c r="I25" s="34">
        <v>7.28</v>
      </c>
      <c r="J25" s="57">
        <f>(G25-$E$20)/$C$20*H25/I25*1000</f>
        <v>29868.336774298703</v>
      </c>
      <c r="K25" s="58"/>
    </row>
    <row r="26" spans="1:23">
      <c r="A26" s="30"/>
      <c r="B26" s="24" t="s">
        <v>31</v>
      </c>
      <c r="C26" s="25">
        <v>9.5000000000000001E-2</v>
      </c>
      <c r="D26" s="25">
        <v>9.6000000000000002E-2</v>
      </c>
      <c r="E26" s="25">
        <v>9.5000000000000001E-2</v>
      </c>
      <c r="F26" s="26">
        <f>AVERAGE(C26:E26)</f>
        <v>9.5333333333333339E-2</v>
      </c>
      <c r="G26" s="31"/>
      <c r="H26" s="33"/>
      <c r="I26" s="35"/>
      <c r="J26" s="59"/>
      <c r="K26" s="60"/>
    </row>
    <row r="27" spans="1:23">
      <c r="G27" s="27"/>
    </row>
  </sheetData>
  <mergeCells count="35">
    <mergeCell ref="N11:W11"/>
    <mergeCell ref="N12:W12"/>
    <mergeCell ref="N13:W13"/>
    <mergeCell ref="A1:K3"/>
    <mergeCell ref="N2:W2"/>
    <mergeCell ref="N3:W3"/>
    <mergeCell ref="N4:W5"/>
    <mergeCell ref="A5:E6"/>
    <mergeCell ref="N6:W6"/>
    <mergeCell ref="B7:C7"/>
    <mergeCell ref="N7:W7"/>
    <mergeCell ref="N8:W9"/>
    <mergeCell ref="N10:W10"/>
    <mergeCell ref="A23:A24"/>
    <mergeCell ref="G23:G24"/>
    <mergeCell ref="H23:H24"/>
    <mergeCell ref="I23:I24"/>
    <mergeCell ref="J23:K24"/>
    <mergeCell ref="N20:W20"/>
    <mergeCell ref="N21:W21"/>
    <mergeCell ref="C22:E22"/>
    <mergeCell ref="J22:K22"/>
    <mergeCell ref="N22:W22"/>
    <mergeCell ref="N14:W14"/>
    <mergeCell ref="N15:W15"/>
    <mergeCell ref="A16:E19"/>
    <mergeCell ref="N16:W16"/>
    <mergeCell ref="N17:W17"/>
    <mergeCell ref="N18:W18"/>
    <mergeCell ref="N19:W19"/>
    <mergeCell ref="A25:A26"/>
    <mergeCell ref="G25:G26"/>
    <mergeCell ref="H25:H26"/>
    <mergeCell ref="I25:I26"/>
    <mergeCell ref="J25:K26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C294555603E4DA293C2389DA9DDAF" ma:contentTypeVersion="5" ma:contentTypeDescription="Create a new document." ma:contentTypeScope="" ma:versionID="e5883d9f1e6e8bf947ce30b92f867144">
  <xsd:schema xmlns:xsd="http://www.w3.org/2001/XMLSchema" xmlns:xs="http://www.w3.org/2001/XMLSchema" xmlns:p="http://schemas.microsoft.com/office/2006/metadata/properties" xmlns:ns2="ce576e1c-9a92-4a0e-8446-d89470922fce" xmlns:ns3="cbf2210f-1759-4589-8834-8c588a8e1d04" targetNamespace="http://schemas.microsoft.com/office/2006/metadata/properties" ma:root="true" ma:fieldsID="f6261bc3a1912fe8e9a80feed6763208" ns2:_="" ns3:_="">
    <xsd:import namespace="ce576e1c-9a92-4a0e-8446-d89470922fce"/>
    <xsd:import namespace="cbf2210f-1759-4589-8834-8c588a8e1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6e1c-9a92-4a0e-8446-d89470922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210f-1759-4589-8834-8c588a8e1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9B26DC-B433-44D4-B322-99E774F5977E}"/>
</file>

<file path=customXml/itemProps2.xml><?xml version="1.0" encoding="utf-8"?>
<ds:datastoreItem xmlns:ds="http://schemas.openxmlformats.org/officeDocument/2006/customXml" ds:itemID="{C9B1B7F8-C7AF-4160-B47C-4DE1CC2BC0FF}"/>
</file>

<file path=customXml/itemProps3.xml><?xml version="1.0" encoding="utf-8"?>
<ds:datastoreItem xmlns:ds="http://schemas.openxmlformats.org/officeDocument/2006/customXml" ds:itemID="{E4311AA2-6634-48FF-9B69-7F1CDC5DF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Naperstkow, Zoya</cp:lastModifiedBy>
  <cp:revision/>
  <dcterms:created xsi:type="dcterms:W3CDTF">2006-09-16T00:00:00Z</dcterms:created>
  <dcterms:modified xsi:type="dcterms:W3CDTF">2023-08-24T18:11:46Z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0x0101009EBC294555603E4DA293C2389DA9DDAF</vt:lpwstr>
  </property>
</Properties>
</file>